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2"/>
  <workbookPr showInkAnnotation="0" autoCompressPictures="0"/>
  <mc:AlternateContent xmlns:mc="http://schemas.openxmlformats.org/markup-compatibility/2006">
    <mc:Choice Requires="x15">
      <x15ac:absPath xmlns:x15ac="http://schemas.microsoft.com/office/spreadsheetml/2010/11/ac" url="https://d.docs.live.net/4b4396513092339e/Proyecto Fiscalías Tortura y Desaparición/"/>
    </mc:Choice>
  </mc:AlternateContent>
  <xr:revisionPtr revIDLastSave="0" documentId="8_{79B84CAB-0A3A-8A44-8FAE-32F8CEAF65A0}" xr6:coauthVersionLast="40" xr6:coauthVersionMax="40" xr10:uidLastSave="{00000000-0000-0000-0000-000000000000}"/>
  <bookViews>
    <workbookView xWindow="0" yWindow="0" windowWidth="20490" windowHeight="6885" tabRatio="500" xr2:uid="{00000000-000D-0000-FFFF-FFFF00000000}"/>
  </bookViews>
  <sheets>
    <sheet name="Portada" sheetId="23" r:id="rId1"/>
    <sheet name="Instrucciones" sheetId="17" r:id="rId2"/>
    <sheet name="Búsqueda" sheetId="12" r:id="rId3"/>
    <sheet name="Otros gastos (Búsqueda)" sheetId="20" r:id="rId4"/>
    <sheet name="Desapariciones" sheetId="6" r:id="rId5"/>
    <sheet name="Otros gastos (Desapariciones)" sheetId="19" r:id="rId6"/>
    <sheet name="Tortura" sheetId="13" r:id="rId7"/>
    <sheet name="Estadísticas Tortura" sheetId="14" state="hidden" r:id="rId8"/>
    <sheet name="Estadísticas Desaparecidos" sheetId="15" state="hidden" r:id="rId9"/>
    <sheet name="Costos Personal" sheetId="16" state="hidden" r:id="rId10"/>
    <sheet name="Otros gastos (Tortura)" sheetId="21" r:id="rId11"/>
    <sheet name="ID Cadáveres" sheetId="18" state="hidden" r:id="rId12"/>
    <sheet name="Otros gastos (Cadáveres)" sheetId="22" state="hidden" r:id="rId13"/>
  </sheets>
  <calcPr calcId="191028"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22" l="1"/>
  <c r="D24" i="22"/>
  <c r="D14" i="22"/>
  <c r="D6" i="22"/>
  <c r="D46" i="22"/>
  <c r="D6" i="21"/>
  <c r="D14" i="21"/>
  <c r="D24" i="21"/>
  <c r="D34" i="21"/>
  <c r="D46" i="21"/>
  <c r="D6" i="20"/>
  <c r="D14" i="20"/>
  <c r="D24" i="20"/>
  <c r="D34" i="20"/>
  <c r="D46" i="20"/>
  <c r="D25" i="18"/>
  <c r="D23" i="13"/>
  <c r="D26" i="12"/>
  <c r="F16" i="12"/>
  <c r="E17" i="12"/>
  <c r="F17" i="12"/>
  <c r="E18" i="12"/>
  <c r="F18" i="12"/>
  <c r="E19" i="12"/>
  <c r="F19" i="12"/>
  <c r="F21" i="12"/>
  <c r="D24" i="12"/>
  <c r="D25" i="12"/>
  <c r="D27" i="12"/>
  <c r="F18" i="6"/>
  <c r="E19" i="6"/>
  <c r="F19" i="6"/>
  <c r="E20" i="6"/>
  <c r="F20" i="6"/>
  <c r="E21" i="6"/>
  <c r="F21" i="6"/>
  <c r="E22" i="6"/>
  <c r="F22" i="6"/>
  <c r="E23" i="6"/>
  <c r="F23" i="6"/>
  <c r="F25" i="6"/>
  <c r="D27" i="6"/>
  <c r="D28" i="6"/>
  <c r="D29" i="6"/>
  <c r="D30" i="6"/>
  <c r="D31" i="6"/>
  <c r="D14" i="19"/>
  <c r="D34" i="19"/>
  <c r="D24" i="19"/>
  <c r="D6" i="19"/>
  <c r="D46" i="19"/>
  <c r="E18" i="18"/>
  <c r="F18" i="18"/>
  <c r="F20" i="18"/>
  <c r="D22" i="18"/>
  <c r="D23" i="18"/>
  <c r="D24" i="18"/>
  <c r="D26" i="18"/>
  <c r="E20" i="18"/>
  <c r="L5" i="14"/>
  <c r="L6" i="14"/>
  <c r="M6" i="14"/>
  <c r="F14" i="13"/>
  <c r="E15" i="13"/>
  <c r="F15" i="13"/>
  <c r="E16" i="13"/>
  <c r="F16" i="13"/>
  <c r="E17" i="13"/>
  <c r="F17" i="13"/>
  <c r="E18" i="13"/>
  <c r="F18" i="13"/>
  <c r="F19" i="13"/>
  <c r="F11" i="16"/>
  <c r="F12" i="16"/>
  <c r="F13" i="16"/>
  <c r="F14" i="16"/>
  <c r="F15" i="16"/>
  <c r="F16" i="16"/>
  <c r="F17" i="16"/>
  <c r="F18" i="16"/>
  <c r="F19" i="16"/>
  <c r="F20" i="16"/>
  <c r="F21" i="16"/>
  <c r="F22" i="16"/>
  <c r="F23" i="16"/>
  <c r="F24" i="16"/>
  <c r="F25" i="16"/>
  <c r="F26" i="16"/>
  <c r="F27" i="16"/>
  <c r="F10" i="16"/>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D22" i="13"/>
  <c r="D24" i="13"/>
  <c r="E19" i="13"/>
  <c r="E20" i="12"/>
  <c r="F20" i="12"/>
  <c r="E21" i="12"/>
  <c r="E25" i="6"/>
</calcChain>
</file>

<file path=xl/sharedStrings.xml><?xml version="1.0" encoding="utf-8"?>
<sst xmlns="http://schemas.openxmlformats.org/spreadsheetml/2006/main" count="548" uniqueCount="258">
  <si>
    <t>Instrucciones de llenado e interpretación de las calculadoras de costos</t>
  </si>
  <si>
    <t>Proceso de desapariciones con las Comisiones de Búsqueda (Federal o Estatales)</t>
  </si>
  <si>
    <t>La calculadora considera cuatro tipos de variables que deben ser añadidas por el usuario:</t>
  </si>
  <si>
    <t>•</t>
  </si>
  <si>
    <t>Celda D6: Número de carpetas abiertas de personas desaparecidas en un año - En esta variable se debe de considerar la carga de trabajo que se ha tenido o se espera tener en un año. La fuente puede ser el dato observado en el último año o una estimación a futuro de lo que estima pudiera ocurrir.</t>
  </si>
  <si>
    <t>El usuario podrá decidir si en esta celda agrega el número de carpetas abiertas totales, incluyendo los casos aún no resueltos de años anteriores, o solamente las carpetas nuevas de un año específico.</t>
  </si>
  <si>
    <t>Celda D8: Costo estimado de equipamiento al año - En esta variable se debe de considerar el costo de equipamiento, incluyendo medios de transporte y tecnología para la búsqueda de personas. El equipamiento puede incluir un gasto considerable único por el primer año de operación y/o un gasto recurrente. Lo importante es que en el presupuesto se vea reflejada la necesidad particular.</t>
  </si>
  <si>
    <t xml:space="preserve">Celdas D10 - D13: Número máximo de carpetas por cada funcionario al año -  Esta variable debe de incluir el número máximo de carpetas que un funcionario de cada área debe atender en un año en orden de ser eficiente y cumplir con los requerimientos de la Ley en tiempo y forma. No hay una regla sobre como calcular este número, cada Comisión, con el tiempo, se dará cuenta de que es lo mejor para su funcionamiento interno.  </t>
  </si>
  <si>
    <t xml:space="preserve">La calculadora permite que el número máximo de carpetas al año pueda ser  diferente por funcionario dependiendo del área en el que trabaje, por lo que un funcionario del área de Análisis de Contexto podría hacerse cargo de más o menos carpetas que uno del Grupo Especializado de Búsqueda. </t>
  </si>
  <si>
    <t>Celdas D16-D20: Costo Anual Promedio por cada Funcionario - Esta variable debe incluir el gasto promedio que tiene la Comisión por cada funcionario, incluyendo sueldo bruto, compensaciones garantizadas, prestaciones en efectivo o en especie, bonos, aguinaldo, ahorro para el retiro, seguridad social, etc.</t>
  </si>
  <si>
    <t>En las celdas verdes se presentan los resultados del cálculo, los cuales incluyen:</t>
  </si>
  <si>
    <t xml:space="preserve">Celdas E16-E21: Número de funcionarios necesario en cada tipo de puesto y el total. </t>
  </si>
  <si>
    <t>Celdas F16-F21: Costo total anual del personal - Este resultado involucra la multiplicación del total de personal necesario por su costo.</t>
  </si>
  <si>
    <t>Proceso de desapariciones con presunción del delito con  las Fiscalías o procuradurías (Federal o Estatales)</t>
  </si>
  <si>
    <t>La calculadora considera cinco tipos de variables que deben ser añadidas por el usuario:</t>
  </si>
  <si>
    <t>Celda D6: Número de carpetas abiertas de personas desaparecidas con presunción de delito en un año - En esta variable se debe de considerar la carga de trabajo que se ha tenido o se espera tener en un año. La fuente puede ser el dato observado en el último año o una estimación a futuro de lo que estima pudiera ocurrir.</t>
  </si>
  <si>
    <t xml:space="preserve">Celda D8: Costo promedio estimado de consumibles por carpeta (pesos) -  El costo variable de los consumibles por carpeta debe de incluir la suma de costos como de las pruebas a ADN, huellas digitales, y cualquier otro costo relacionado con las investigaciones del delito, etc. </t>
  </si>
  <si>
    <t>Celda D9: Costo estimado de equipamiento al año - En esta variable se debe de considerar el costo de equipamiento, incluyendo medios de transporte y tecnología para la búsqueda de personas e investigación del delito. El equipamiento puede incluir un gasto considerable único por un año y/o un gasto recurrente. Lo importante es que en el presupuesto se vea reflejada la necesidad particular.</t>
  </si>
  <si>
    <t xml:space="preserve">Celdas D12 - D16: Número máximo de carpetas por cada funcionario al año -  Esta variable debe de incluir el número máximo de carpetas que un funcionario de cada área debe atender en un año en orden de ser eficiente y cumplir con los requerimientos de la Ley en tiempo y forma. No hay una regla sobre como calcular este número, cada Fiscalía o Procuraduría, con el tiempo, se dará cuenta de que es lo mejor para su funcionamiento interno.  </t>
  </si>
  <si>
    <t xml:space="preserve">La calculadora permite que el número máximo de carpetas al año pueda ser  diferente por funcionario dependiendo del área en el que trabaje, por lo que un funcionario del área de Análisis de Contexto podría hacerse cargo de más o menos carpetas que uno de policía ministerial o que un perito. </t>
  </si>
  <si>
    <t>Los funcionarios incluidos son los que se considera se involucran en el proceso que se inicia a partir de la apertura de una carpeta, estos pueden estar adscritos a la Fiscalía Especializada en Desapariciones o pueden formar parte de otros departamentos dentro de la Fiscalía o Procuraduría.</t>
  </si>
  <si>
    <t>Proceso de atención al delito de tortura con las Fiscalías especializadas  (Federal o Estatales)</t>
  </si>
  <si>
    <t>La calculadora considera tres tipos de variables que deben ser añadidas por el usuario:</t>
  </si>
  <si>
    <t>Celda D6: Número de carpetas de investigación de tortura abiertas en un año - En esta variable se debe de considerar la carga de trabajo que se ha tenido o se espera tener en un año. La fuente puede ser el dato observado en el último año o una estimación a futuro de lo que estima pudiera ocurrir.</t>
  </si>
  <si>
    <t xml:space="preserve">Celdas D8 - D11: Número máximo de carpetas por cada funcionario al año -  Esta variable debe de incluir el número máximo de carpetas que un funcionario de cada área debe atender en un año en orden de ser eficiente y cumplir con los requerimientos de la Ley en tiempo y forma. No hay una regla sobre como calcular este número, cada Fiscalía Especializada, con el tiempo, se dará cuenta de que es lo mejor para su funcionamiento interno.  </t>
  </si>
  <si>
    <t xml:space="preserve">La calculadora permite que el número máximo de carpetas al año pueda ser  diferente por funcionario dependiendo del área en el que trabaje, por lo que un funcionario del Ministerio Público podría hacerse cargo de más o menos carpetas que un perito especializado. </t>
  </si>
  <si>
    <t>Celdas D14-D18: Costo Anual Promedio por cada Funcionario -  Esta variable debe incluir el gasto promedio que tiene la Fiscalía Especializada por cada funcionario, incluyendo sueldo bruto, compensación garantizada, prestaciones en efectivo o en especie, bonos, aguinaldo, ahorro para el retiro, seguridad social, etc.</t>
  </si>
  <si>
    <t xml:space="preserve">Celdas E14-E19: Número de funcionarios necesario en cada tipo de puesto y el total. </t>
  </si>
  <si>
    <t>Celdas E22-24: Presupuesto total - Es la suma del costo total anual del personal.</t>
  </si>
  <si>
    <t>Costeo del Proceso de Investigación del Delito de Desaparición</t>
  </si>
  <si>
    <t>Rellenar los recuadros en amarillo</t>
  </si>
  <si>
    <t>Demanda estimada</t>
  </si>
  <si>
    <t>Número de carpetas de investigación abiertas en un año</t>
  </si>
  <si>
    <t>Costos estimados</t>
  </si>
  <si>
    <t>Costo promedio estimado de consumibles por carpeta (pesos)</t>
  </si>
  <si>
    <t>Costo estimado de equipamiento especializado al año (pesos)</t>
  </si>
  <si>
    <t>Personal</t>
  </si>
  <si>
    <t>Número máximo de carpetas por cada funcionario al año</t>
  </si>
  <si>
    <t>Carpetas por Analistas de Contexto</t>
  </si>
  <si>
    <t>Carpetas por Agentes del Ministerio Público</t>
  </si>
  <si>
    <t>Carpetas por Policías Ministeriales</t>
  </si>
  <si>
    <t>Carpetas por Peritos Especializados</t>
  </si>
  <si>
    <t>Carpetas por personal de Atención a Víctimas</t>
  </si>
  <si>
    <t>Costo anual de cada funcionario</t>
  </si>
  <si>
    <t xml:space="preserve">Costo Anual por cada funcionario </t>
  </si>
  <si>
    <t>Personal necesario</t>
  </si>
  <si>
    <t>Costo Total Anual de Personal</t>
  </si>
  <si>
    <t>Fiscal especializado en desapariciones o equivalente</t>
  </si>
  <si>
    <t>Analistas de Contexto</t>
  </si>
  <si>
    <t>Agentes del Ministerio Público</t>
  </si>
  <si>
    <t>Policías Ministeriales</t>
  </si>
  <si>
    <t>Peritos Especializados</t>
  </si>
  <si>
    <t>Personal de Atención a Víctimas</t>
  </si>
  <si>
    <t>Presupuesto estimado (pesos)</t>
  </si>
  <si>
    <t xml:space="preserve">Equipamiento especializado </t>
  </si>
  <si>
    <t>Consumibles</t>
  </si>
  <si>
    <t>Presupuesto Total</t>
  </si>
  <si>
    <t>Costeo de Comisiones de Búsqueda</t>
  </si>
  <si>
    <t>Número de carpetas abiertas por personas desaparecidas en el último año</t>
  </si>
  <si>
    <t>Costos</t>
  </si>
  <si>
    <t>Costo estimado de equipamiento  al año</t>
  </si>
  <si>
    <t>Carpetas por funcionario de Análisis de Contexto</t>
  </si>
  <si>
    <t>Carpetas por funcionario de Gestion y Procesamiento de Información</t>
  </si>
  <si>
    <t>Carpetas por funcionario del Grupo Especializado de Busqueda</t>
  </si>
  <si>
    <t>Carpetas por funcionario de Atención a Víctimas</t>
  </si>
  <si>
    <t xml:space="preserve">Costo Anual promedio por cada funcionario </t>
  </si>
  <si>
    <t>Número de funcionarios necesario</t>
  </si>
  <si>
    <t>Comisionado</t>
  </si>
  <si>
    <t>Analistas Gestion y Procesamiento de Información</t>
  </si>
  <si>
    <t>Funcionarios del Grupo Especializado de Busqueda</t>
  </si>
  <si>
    <t>Funcionarios de Atención a Víctimas</t>
  </si>
  <si>
    <t>Costeo de Fiscalía Especializada de Tortura</t>
  </si>
  <si>
    <t>Número de carpetas de investigación de tortura abiertas en un año</t>
  </si>
  <si>
    <t xml:space="preserve">Carpetas por Peritos Especializados </t>
  </si>
  <si>
    <t>Carpetas por Médicos</t>
  </si>
  <si>
    <t>Fiscal especializado o equivalente</t>
  </si>
  <si>
    <t xml:space="preserve">Peritos Especializados </t>
  </si>
  <si>
    <t>Médicos</t>
  </si>
  <si>
    <t>Funcionarios  de Atención a Víctimas</t>
  </si>
  <si>
    <t>Tabla 2: Expedientes de queja en OPDH por presuntos hechos de tortura, 2016 (por ámbito jurisdiccional)</t>
  </si>
  <si>
    <t>Tabla 3: Expedientes de queja ante OPDH por presuntos tratos crueles, inhumanos o degradantes, 2016</t>
  </si>
  <si>
    <t>Suma</t>
  </si>
  <si>
    <t>Ámbito federal</t>
  </si>
  <si>
    <t>Ámbito Estatal</t>
  </si>
  <si>
    <t>Ámbito Federal</t>
  </si>
  <si>
    <t>Total</t>
  </si>
  <si>
    <t>República Mexicana</t>
  </si>
  <si>
    <t>República Mexicana (Ámbito Federal)</t>
  </si>
  <si>
    <t>Comisión Nacional de los Derechos Humanos</t>
  </si>
  <si>
    <t>Aguascalientes</t>
  </si>
  <si>
    <t>Baja California</t>
  </si>
  <si>
    <t>Baja California Sur</t>
  </si>
  <si>
    <t>Campeche</t>
  </si>
  <si>
    <t>Coahuila de Zaragoza</t>
  </si>
  <si>
    <t>Colima</t>
  </si>
  <si>
    <t>Chiapas</t>
  </si>
  <si>
    <t>Chihuahua</t>
  </si>
  <si>
    <t>Durango</t>
  </si>
  <si>
    <t>Guanajuato</t>
  </si>
  <si>
    <t>Guerrero</t>
  </si>
  <si>
    <t>Hidalgo</t>
  </si>
  <si>
    <t>Jalisco</t>
  </si>
  <si>
    <t>México</t>
  </si>
  <si>
    <t>Michoacán de Ocampo</t>
  </si>
  <si>
    <t>Morelos</t>
  </si>
  <si>
    <t>Nayarit</t>
  </si>
  <si>
    <t>Nuevo León</t>
  </si>
  <si>
    <t>Oaxaca</t>
  </si>
  <si>
    <t>Puebla</t>
  </si>
  <si>
    <t>Querétaro</t>
  </si>
  <si>
    <t>San Luis Potosí</t>
  </si>
  <si>
    <t>Sinaloa</t>
  </si>
  <si>
    <t>Sonora</t>
  </si>
  <si>
    <t>Tabasco</t>
  </si>
  <si>
    <t>Tamaulipas</t>
  </si>
  <si>
    <t>Tlaxcala</t>
  </si>
  <si>
    <t>Veracruz de Ignacio de la Llave</t>
  </si>
  <si>
    <t>Yucatán</t>
  </si>
  <si>
    <t>Zacatecas</t>
  </si>
  <si>
    <t>Fuente: INEGI. Censo Nacional de Derechos Humanos 2017.</t>
  </si>
  <si>
    <t>Estatal</t>
  </si>
  <si>
    <t>Federal</t>
  </si>
  <si>
    <t>DEPENDENCIA_INFO</t>
  </si>
  <si>
    <t>Freq.</t>
  </si>
  <si>
    <t>Percent</t>
  </si>
  <si>
    <t>ENTIDAD_ULTIMA</t>
  </si>
  <si>
    <t>GUERRERO</t>
  </si>
  <si>
    <t>PGJ - TAMAULIPAS</t>
  </si>
  <si>
    <t>VERACRUZ</t>
  </si>
  <si>
    <t>FGJ - ESTADO DE MEXICO</t>
  </si>
  <si>
    <t>TAMAULIPAS</t>
  </si>
  <si>
    <t>FGE - JALISCO</t>
  </si>
  <si>
    <t>MICHOACÁN DE OCAMPO</t>
  </si>
  <si>
    <t>FGE - SINALOA</t>
  </si>
  <si>
    <t>CIUDAD DE MÉXICO</t>
  </si>
  <si>
    <t>PGJ - NUEVO LEON</t>
  </si>
  <si>
    <t>OAXACA</t>
  </si>
  <si>
    <t>FGE - CHIHUAHUA</t>
  </si>
  <si>
    <t>EXTRANJERO</t>
  </si>
  <si>
    <t>FGE - SONORA</t>
  </si>
  <si>
    <t>NO DISPONIBLE</t>
  </si>
  <si>
    <t>FGE - PUEBLA</t>
  </si>
  <si>
    <t>MÉXICO</t>
  </si>
  <si>
    <t>FGE - COAHUILA</t>
  </si>
  <si>
    <t>BAJA CALIFORNIA</t>
  </si>
  <si>
    <t>FGE - GUERRERO</t>
  </si>
  <si>
    <t>COAHUILA DE ZARAGOZA</t>
  </si>
  <si>
    <t>PGJ - MICHOACAN</t>
  </si>
  <si>
    <t>JALISCO</t>
  </si>
  <si>
    <t>PGJ - BAJA CALIFORNIA</t>
  </si>
  <si>
    <t>CHIHUAHUA</t>
  </si>
  <si>
    <t>PGJ - CIUDAD DE MEXICO</t>
  </si>
  <si>
    <t>NUEVO LEÓN</t>
  </si>
  <si>
    <t>PGJ - GUANAJUATO</t>
  </si>
  <si>
    <t>SONORA</t>
  </si>
  <si>
    <t>PGJ - COLIMA</t>
  </si>
  <si>
    <t>MORELOS</t>
  </si>
  <si>
    <t>FGE - VERACRUZ</t>
  </si>
  <si>
    <t>SINALOA</t>
  </si>
  <si>
    <t>FGE - ZACATECAS</t>
  </si>
  <si>
    <t>CHIAPAS</t>
  </si>
  <si>
    <t>FGE - DURANGO</t>
  </si>
  <si>
    <t>AGUASCALIENTES</t>
  </si>
  <si>
    <t>FGE - QUERETARO</t>
  </si>
  <si>
    <t>TABASCO</t>
  </si>
  <si>
    <t>FGE - MORELOS</t>
  </si>
  <si>
    <t>SAN LUIS POTOSÍ</t>
  </si>
  <si>
    <t>FGE - AGUASCALIENTES</t>
  </si>
  <si>
    <t>QUINTANA ROO</t>
  </si>
  <si>
    <t>FGE - OAXACA</t>
  </si>
  <si>
    <t>GUANAJUATO</t>
  </si>
  <si>
    <t>PGJ - HIDALGO</t>
  </si>
  <si>
    <t>ZACATECAS</t>
  </si>
  <si>
    <t>FGE - NAYARIT</t>
  </si>
  <si>
    <t>DURANGO</t>
  </si>
  <si>
    <t>FGE - CHIAPAS</t>
  </si>
  <si>
    <t>HIDALGO</t>
  </si>
  <si>
    <t>FGE - YUCATAN</t>
  </si>
  <si>
    <t>PUEBLA</t>
  </si>
  <si>
    <t>FGE - TABASCO</t>
  </si>
  <si>
    <t>NAYARIT</t>
  </si>
  <si>
    <t>FGE - QUINTANA ROO</t>
  </si>
  <si>
    <t>TLAXCALA</t>
  </si>
  <si>
    <t>FGE - SAN LUIS POTOSI</t>
  </si>
  <si>
    <t>YUCATÁN</t>
  </si>
  <si>
    <t>PGJ - BAJA CALIFORNIA SUR</t>
  </si>
  <si>
    <t>COLIMA</t>
  </si>
  <si>
    <t>FGE - CAMPECHE</t>
  </si>
  <si>
    <t>BAJA CALIFORNIA SUR</t>
  </si>
  <si>
    <t>PGJ - TLAXCALA</t>
  </si>
  <si>
    <t>QUERÉTARO</t>
  </si>
  <si>
    <t>Sueldos promedio</t>
  </si>
  <si>
    <t>Delito de desaparición</t>
  </si>
  <si>
    <t>Comisión de Búsqueda</t>
  </si>
  <si>
    <t>Fiscalía Especializada en Tortura</t>
  </si>
  <si>
    <t>Costeo del Proceso de Identificación y Conservación de Cadáveres</t>
  </si>
  <si>
    <t>Número de cadáveres sin identificar</t>
  </si>
  <si>
    <t>Número máximo de cadáveres o restos por cada funcionario al año</t>
  </si>
  <si>
    <t>Costo promedio estimado de consumibles por cadáver o restos (pesos)</t>
  </si>
  <si>
    <t>Infraestructura (Panteón Ministerial)</t>
  </si>
  <si>
    <t>Capítulo 1000 - 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</si>
  <si>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</si>
  <si>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</si>
  <si>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</si>
  <si>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</si>
  <si>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</si>
  <si>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</si>
  <si>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</si>
  <si>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Capítulo 2000 – 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</si>
  <si>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</si>
  <si>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</si>
  <si>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</si>
  <si>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</si>
  <si>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</si>
  <si>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</si>
  <si>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</si>
  <si>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</si>
  <si>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</si>
  <si>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Capítulo 3000 – Servicios Generales</t>
  </si>
  <si>
    <t xml:space="preserve">Servicios básicos </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</si>
  <si>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</si>
  <si>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</si>
  <si>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</si>
  <si>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</si>
  <si>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</si>
  <si>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</si>
  <si>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</si>
  <si>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</si>
  <si>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Capítulo 5000 - Bienes muebles, inmuebles e intangibles</t>
  </si>
  <si>
    <t>Mobiliario y equipo de administración</t>
  </si>
  <si>
    <t>Mobiliario y equipo educacional y recreativo</t>
  </si>
  <si>
    <t>Equipo e instrumental médico y de laboratorios</t>
  </si>
  <si>
    <t>Vehículos y equipo de transporte</t>
  </si>
  <si>
    <t>Equipo de defensa y seguridad</t>
  </si>
  <si>
    <t>Maquinaria, otros equipos y herramientas</t>
  </si>
  <si>
    <t>Activos biológicos</t>
  </si>
  <si>
    <t>Bienes inmuebles</t>
  </si>
  <si>
    <t>Activos intangibles</t>
  </si>
  <si>
    <t>Otros gastos</t>
  </si>
  <si>
    <t>Total de gastos adicionales</t>
  </si>
  <si>
    <t>Capítulos presupuestales (pesos)</t>
  </si>
  <si>
    <t>Proceso de identificación y conservación de cadáveres</t>
  </si>
  <si>
    <t xml:space="preserve">Celda D8: Número de cadáveres sin identificar en un año - En esta variable se debe de considerar el histórico acumulado más los que se pudieran adicionar en un año. </t>
  </si>
  <si>
    <t xml:space="preserve">Celda D11-D13: Costo promedio estimado de consumibles por cadáver sin identificar (pesos) -  El costo variable de los consumibles por cadaver debe de incluir la suma de costos como de las pruebas a ADN,  Rayos X, etc. El costo de equipamiento debe incluir los costos fijos por la compra recurrente o en un solo evento de herramientas, equipo de computo, mobiliario, etc. El costo del panteón debe de incluir el terreno. </t>
  </si>
  <si>
    <t>Celdas D18-D23: Costo Anual Promedio por cada Funcionario - Esta variable debe incluir el gasto promedio que tiene la Comisión por cada funcionario al año, incluyendo sueldo bruto, compensaciones garantizadas, prestaciones en efectivo o en especie, bonos, aguinaldo, ahorro para el retiro, seguridad social, etc.</t>
  </si>
  <si>
    <t xml:space="preserve">Celdas E18-E23: Número de funcionarios necesario en cada tipo de puesto y el total. </t>
  </si>
  <si>
    <t>Celdas F18-F25: Costo total anual del personal - Este resultado involucra la multiplicación del total de personal necesario por su costo.</t>
  </si>
  <si>
    <t>Celdas D24-D27: Presupuesto total - Es la suma del costo total anual del personal, el costo de equipamiento y de otros gastos.*</t>
  </si>
  <si>
    <t>Celdas 27-31: Presupuesto total - Es la suma del costo total anual del personal, el costo de consumibles y equipamiento, y el de otros gastos.*</t>
  </si>
  <si>
    <t>Celdas F14-F19: Costo total anual del personal - Este resultado involucra la multiplicación del total de personal necesario por su costo.</t>
  </si>
  <si>
    <t xml:space="preserve">Celdas D16: Número máximo de carpetas por cada funcionario al año -  Esta variable debe de incluir el número máximo de carpetas que perito debe atender en un año en orden de ser eficiente y cumplir con los requerimientos de la Ley en tiempo y forma. No hay una regla sobre como calcular este número, cada Fiscalía o Procuraduría, con el tiempo, se dará cuenta de que es lo mejor para su funcionamiento interno.  </t>
  </si>
  <si>
    <t>Celdas D18: Costo Anual Promedio por cada perito -  Esta variable debe incluir el gasto promedio que tiene la Fiscalía  por cada perito, incluyendo sueldo bruto, compensación garantizada, prestaciones en efectivo o en especie, bonos, aguinaldo, ahorro para el retiro, seguridad social, etc.</t>
  </si>
  <si>
    <t xml:space="preserve">Celdas E18-E20: Número de funcionarios necesario en cada tipo de puesto y el total. </t>
  </si>
  <si>
    <t>Celdas F18-F20: Costo total anual del personal - Este resultado involucra la multiplicación del total de personal necesario por su costo.</t>
  </si>
  <si>
    <t>Celdas E22-26: Presupuesto total - Es la suma del costo total anual del personal.</t>
  </si>
  <si>
    <t>* A cada calculadora se le ha agregado una pestaña adicional de "Otros gastos" el objetivo de esta pestaña es, si se requiere, poder adicionar gastos relevantes que no están considerados en las pestañas principales. La clasificación de los gastos sigue el formato utilizado para la elaboración de presupuestos. Las celdas en verde no deben modificarse, ya que incluyen la sumatoria de los gastos incluídos.</t>
  </si>
  <si>
    <t>Este proyecto ha sido posible gracias al generoso apoyo del pueblo de los Estados Unidos a través de la Agencia de los Estados Unidos para el Desarrollo Internacional (USAID). Los contenidos son responsabilidad de Fundación GEA y no necesariamente reflejan los puntos de vista de USAID o del Gobierno de los Estados Unidos.</t>
  </si>
  <si>
    <t>RETOS EN LA IMPLEMENTACIÓN DE LAS NUEVAS LEYES GENERALES PARA PREVENIR Y COMBATIR LA TORTURA Y DESAPARICIÓN: HERRAMIENTA DE ANÁLISIS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</si>
</sst>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_-* #,##0_-;\-* #,##0_-;_-* &quot;-&quot;?_-;_-@_-"/>
    <numFmt numFmtId="167" formatCode="_-* #,##0.0_-;\-* #,##0.0_-;_-* &quot;-&quot;??_-;_-@_-"/>
  </numFmts>
  <fonts count="23" x14ac:knownFonts="1">
    <font>
      <sz val="12"/>
      <color theme="1"/>
      <name val="Calibri"/>
      <family val="2"/>
      <scheme val="minor"/>
    </font>
    <font>
      <sz val="11"/>
      <color theme="1"/>
      <name val="Calibri"/>
      <family val="2"/>
      <scheme val="minor"/>
    </font>
    <font>
      <sz val="11"/>
      <color theme="1"/>
      <name val="Calibri"/>
      <scheme val="minor"/>
    </font>
    <font>
      <sz val="12"/>
      <color theme="1"/>
      <name val="Calibri"/>
      <family val="2"/>
      <charset val="128"/>
      <scheme val="minor"/>
    </font>
    <font>
      <b/>
      <sz val="12"/>
      <color theme="1"/>
      <name val="Calibri"/>
      <family val="2"/>
      <charset val="128"/>
      <scheme val="minor"/>
    </font>
    <font>
      <b/>
      <sz val="18"/>
      <color theme="1"/>
      <name val="Calibri"/>
      <scheme val="minor"/>
    </font>
    <font>
      <u/>
      <sz val="12"/>
      <color theme="10"/>
      <name val="Calibri"/>
      <family val="2"/>
      <charset val="128"/>
      <scheme val="minor"/>
    </font>
    <font>
      <u/>
      <sz val="12"/>
      <color theme="11"/>
      <name val="Calibri"/>
      <family val="2"/>
      <charset val="128"/>
      <scheme val="minor"/>
    </font>
    <font>
      <sz val="12"/>
      <color theme="1"/>
      <name val="Verdana"/>
    </font>
    <font>
      <b/>
      <sz val="16"/>
      <color theme="1"/>
      <name val="Calibri"/>
      <scheme val="minor"/>
    </font>
    <font>
      <i/>
      <sz val="12"/>
      <color rgb="FF44546A"/>
      <name val="Verdana"/>
    </font>
    <font>
      <b/>
      <sz val="12"/>
      <color theme="1"/>
      <name val="Verdana"/>
    </font>
    <font>
      <b/>
      <sz val="11"/>
      <color rgb="FF000000"/>
      <name val="Verdana"/>
    </font>
    <font>
      <sz val="11"/>
      <color rgb="FF000000"/>
      <name val="Verdana"/>
    </font>
    <font>
      <sz val="10"/>
      <color theme="1"/>
      <name val="Verdana"/>
    </font>
    <font>
      <sz val="10"/>
      <color rgb="FF000000"/>
      <name val="Verdana"/>
    </font>
    <font>
      <sz val="8"/>
      <name val="Calibri"/>
      <family val="2"/>
      <scheme val="minor"/>
    </font>
    <font>
      <sz val="12"/>
      <color rgb="FF000000"/>
      <name val="Calibri"/>
      <family val="2"/>
      <scheme val="minor"/>
    </font>
    <font>
      <b/>
      <sz val="10"/>
      <color rgb="FF000000"/>
      <name val="Verdana"/>
    </font>
    <font>
      <b/>
      <sz val="14"/>
      <color theme="1"/>
      <name val="Calibri"/>
      <scheme val="minor"/>
    </font>
    <font>
      <b/>
      <sz val="16"/>
      <color rgb="FF000000"/>
      <name val="Calibri"/>
      <scheme val="minor"/>
    </font>
    <font>
      <sz val="12"/>
      <color rgb="FF2F5496"/>
      <name val="Verdana"/>
      <family val="2"/>
    </font>
    <font>
      <b/>
      <sz val="14"/>
      <color rgb="FF2F5496"/>
      <name val="Verdana"/>
      <family val="2"/>
    </font>
  </fonts>
  <fills count="11">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A5A5A5"/>
        <bgColor indexed="64"/>
      </patternFill>
    </fill>
    <fill>
      <patternFill patternType="solid">
        <fgColor rgb="FFDBDBDB"/>
        <bgColor indexed="64"/>
      </patternFill>
    </fill>
    <fill>
      <patternFill patternType="solid">
        <fgColor rgb="FFEDEDED"/>
        <bgColor indexed="64"/>
      </patternFill>
    </fill>
    <fill>
      <patternFill patternType="solid">
        <fgColor theme="0" tint="-0.14999847407452621"/>
        <bgColor indexed="64"/>
      </patternFill>
    </fill>
    <fill>
      <patternFill patternType="solid">
        <fgColor rgb="FFCCFFCC"/>
        <bgColor rgb="FF000000"/>
      </patternFill>
    </fill>
    <fill>
      <patternFill patternType="solid">
        <fgColor theme="7" tint="0.59999389629810485"/>
        <bgColor rgb="FF000000"/>
      </patternFill>
    </fill>
    <fill>
      <patternFill patternType="solid">
        <fgColor theme="7" tint="0.59999389629810485"/>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274">
    <xf numFmtId="0" fontId="0" fillId="0" borderId="0"/>
    <xf numFmtId="164"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25">
    <xf numFmtId="0" fontId="0" fillId="0" borderId="0" xfId="0"/>
    <xf numFmtId="0" fontId="0" fillId="0" borderId="1" xfId="0" applyBorder="1"/>
    <xf numFmtId="0" fontId="0" fillId="2" borderId="1" xfId="0" applyFill="1" applyBorder="1" applyAlignment="1">
      <alignment horizontal="center"/>
    </xf>
    <xf numFmtId="0" fontId="4" fillId="0" borderId="1" xfId="0" applyFont="1" applyBorder="1" applyAlignment="1">
      <alignment vertical="center"/>
    </xf>
    <xf numFmtId="0" fontId="4" fillId="0" borderId="1" xfId="0" applyFont="1" applyBorder="1"/>
    <xf numFmtId="0" fontId="0" fillId="0" borderId="1" xfId="0" applyBorder="1" applyAlignment="1">
      <alignment horizontal="center"/>
    </xf>
    <xf numFmtId="165" fontId="0" fillId="2" borderId="1" xfId="0" applyNumberFormat="1" applyFill="1" applyBorder="1"/>
    <xf numFmtId="0" fontId="0" fillId="0" borderId="1" xfId="0" applyBorder="1" applyAlignment="1">
      <alignment wrapText="1"/>
    </xf>
    <xf numFmtId="0" fontId="0" fillId="0" borderId="1" xfId="0" applyBorder="1" applyAlignment="1">
      <alignment horizontal="left" vertical="center" wrapText="1"/>
    </xf>
    <xf numFmtId="0" fontId="0" fillId="2" borderId="1" xfId="0" applyFill="1" applyBorder="1" applyAlignment="1">
      <alignment horizontal="center" vertical="center" wrapText="1"/>
    </xf>
    <xf numFmtId="165" fontId="0" fillId="3" borderId="1" xfId="1" applyNumberFormat="1" applyFont="1" applyFill="1" applyBorder="1" applyAlignment="1">
      <alignment horizontal="center"/>
    </xf>
    <xf numFmtId="0" fontId="4" fillId="0" borderId="0" xfId="0" applyFont="1" applyAlignment="1">
      <alignment horizontal="center" wrapText="1"/>
    </xf>
    <xf numFmtId="165" fontId="4" fillId="3" borderId="1" xfId="0" applyNumberFormat="1" applyFont="1" applyFill="1" applyBorder="1"/>
    <xf numFmtId="0" fontId="4" fillId="2" borderId="1" xfId="0" applyFont="1" applyFill="1" applyBorder="1" applyAlignment="1">
      <alignment horizontal="left" wrapText="1"/>
    </xf>
    <xf numFmtId="166" fontId="0" fillId="3" borderId="1" xfId="0" applyNumberFormat="1" applyFill="1" applyBorder="1" applyAlignment="1">
      <alignment horizontal="center"/>
    </xf>
    <xf numFmtId="0" fontId="0" fillId="0" borderId="1" xfId="0" applyBorder="1" applyAlignment="1">
      <alignment vertical="center" wrapText="1"/>
    </xf>
    <xf numFmtId="165" fontId="0" fillId="2" borderId="1" xfId="1" applyNumberFormat="1" applyFont="1" applyFill="1" applyBorder="1"/>
    <xf numFmtId="0" fontId="0" fillId="3" borderId="1" xfId="0" applyFill="1" applyBorder="1"/>
    <xf numFmtId="166" fontId="0" fillId="3" borderId="0" xfId="0" applyNumberFormat="1" applyFill="1"/>
    <xf numFmtId="0" fontId="0" fillId="2" borderId="1" xfId="0" applyFill="1" applyBorder="1" applyAlignment="1">
      <alignment horizontal="right"/>
    </xf>
    <xf numFmtId="166" fontId="0" fillId="2" borderId="1" xfId="0" applyNumberFormat="1" applyFill="1" applyBorder="1" applyAlignment="1">
      <alignment horizontal="right"/>
    </xf>
    <xf numFmtId="0" fontId="0" fillId="0" borderId="1" xfId="0" applyBorder="1" applyAlignment="1">
      <alignment horizontal="right"/>
    </xf>
    <xf numFmtId="0" fontId="0" fillId="2" borderId="1" xfId="0" applyFill="1" applyBorder="1" applyAlignment="1">
      <alignment horizontal="right" vertical="center" wrapText="1"/>
    </xf>
    <xf numFmtId="0" fontId="4" fillId="0" borderId="0" xfId="0" applyFont="1"/>
    <xf numFmtId="0" fontId="4" fillId="0" borderId="3" xfId="0" applyFont="1" applyBorder="1"/>
    <xf numFmtId="164" fontId="0" fillId="3" borderId="1" xfId="1" applyFont="1" applyFill="1" applyBorder="1" applyAlignment="1">
      <alignment horizontal="center"/>
    </xf>
    <xf numFmtId="0" fontId="0" fillId="0" borderId="5" xfId="0" applyBorder="1" applyAlignment="1">
      <alignment wrapText="1"/>
    </xf>
    <xf numFmtId="0" fontId="0" fillId="0" borderId="2" xfId="0" applyBorder="1" applyAlignment="1">
      <alignment wrapText="1"/>
    </xf>
    <xf numFmtId="0" fontId="0" fillId="0" borderId="2" xfId="0" applyBorder="1" applyAlignment="1">
      <alignment horizontal="left" vertical="center" wrapText="1"/>
    </xf>
    <xf numFmtId="165" fontId="0" fillId="3" borderId="1" xfId="0" applyNumberFormat="1" applyFill="1" applyBorder="1"/>
    <xf numFmtId="165" fontId="0" fillId="3" borderId="1" xfId="1" applyNumberFormat="1" applyFont="1" applyFill="1" applyBorder="1"/>
    <xf numFmtId="0" fontId="4" fillId="0" borderId="6" xfId="0" applyFont="1" applyBorder="1" applyAlignment="1">
      <alignment wrapText="1"/>
    </xf>
    <xf numFmtId="164" fontId="4" fillId="3" borderId="1" xfId="1" applyFont="1" applyFill="1" applyBorder="1" applyAlignment="1">
      <alignment horizontal="center"/>
    </xf>
    <xf numFmtId="0" fontId="4" fillId="0" borderId="1" xfId="0" applyFont="1" applyBorder="1" applyAlignment="1">
      <alignment horizontal="center" wrapText="1"/>
    </xf>
    <xf numFmtId="0" fontId="9" fillId="0" borderId="0" xfId="0" applyFont="1"/>
    <xf numFmtId="166" fontId="0" fillId="3" borderId="1" xfId="0" applyNumberFormat="1" applyFill="1" applyBorder="1"/>
    <xf numFmtId="167" fontId="0" fillId="3" borderId="1" xfId="1" applyNumberFormat="1" applyFont="1" applyFill="1" applyBorder="1" applyAlignment="1">
      <alignment horizontal="center"/>
    </xf>
    <xf numFmtId="167" fontId="4" fillId="3" borderId="1" xfId="1" applyNumberFormat="1" applyFont="1" applyFill="1" applyBorder="1" applyAlignment="1">
      <alignment horizontal="center"/>
    </xf>
    <xf numFmtId="0" fontId="0" fillId="0" borderId="4" xfId="0" applyBorder="1"/>
    <xf numFmtId="0" fontId="10" fillId="0" borderId="0" xfId="0" applyFont="1" applyAlignment="1">
      <alignment vertical="center" wrapText="1"/>
    </xf>
    <xf numFmtId="0" fontId="0" fillId="0" borderId="0" xfId="0" applyAlignment="1">
      <alignment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1" fillId="4" borderId="10" xfId="0" applyFont="1" applyFill="1" applyBorder="1" applyAlignment="1">
      <alignment vertical="center" wrapText="1"/>
    </xf>
    <xf numFmtId="0" fontId="8" fillId="5" borderId="11" xfId="0" applyFont="1" applyFill="1" applyBorder="1" applyAlignment="1">
      <alignment horizontal="center" vertical="center" wrapText="1"/>
    </xf>
    <xf numFmtId="3" fontId="8" fillId="5" borderId="11" xfId="0" applyNumberFormat="1" applyFont="1" applyFill="1" applyBorder="1" applyAlignment="1">
      <alignment horizontal="center" vertical="center" wrapText="1"/>
    </xf>
    <xf numFmtId="0" fontId="13" fillId="5" borderId="11" xfId="0" applyFont="1" applyFill="1" applyBorder="1" applyAlignment="1">
      <alignment horizontal="center" vertical="center" wrapText="1"/>
    </xf>
    <xf numFmtId="3" fontId="13" fillId="5" borderId="11" xfId="0" applyNumberFormat="1" applyFont="1" applyFill="1" applyBorder="1" applyAlignment="1">
      <alignment horizontal="center" vertical="center" wrapText="1"/>
    </xf>
    <xf numFmtId="0" fontId="8" fillId="6" borderId="11" xfId="0" applyFont="1" applyFill="1" applyBorder="1" applyAlignment="1">
      <alignment horizontal="center" vertical="center" wrapText="1"/>
    </xf>
    <xf numFmtId="0" fontId="12" fillId="4" borderId="10" xfId="0" applyFont="1" applyFill="1" applyBorder="1" applyAlignment="1">
      <alignment vertical="center" wrapText="1"/>
    </xf>
    <xf numFmtId="0" fontId="13" fillId="6" borderId="11" xfId="0" applyFont="1" applyFill="1" applyBorder="1" applyAlignment="1">
      <alignment horizontal="center" vertical="center" wrapText="1"/>
    </xf>
    <xf numFmtId="165" fontId="0" fillId="2" borderId="1" xfId="1" applyNumberFormat="1" applyFont="1" applyFill="1" applyBorder="1" applyAlignment="1">
      <alignment horizontal="right"/>
    </xf>
    <xf numFmtId="165" fontId="0" fillId="0" borderId="0" xfId="1" applyNumberFormat="1" applyFont="1"/>
    <xf numFmtId="0" fontId="17" fillId="0" borderId="1" xfId="0" applyFont="1" applyBorder="1" applyAlignment="1">
      <alignment wrapText="1"/>
    </xf>
    <xf numFmtId="165" fontId="0" fillId="0" borderId="1" xfId="1" applyNumberFormat="1" applyFont="1" applyBorder="1"/>
    <xf numFmtId="0" fontId="17" fillId="0" borderId="1" xfId="0" applyFont="1" applyBorder="1"/>
    <xf numFmtId="0" fontId="17" fillId="0" borderId="1" xfId="0" applyFont="1" applyBorder="1" applyAlignment="1">
      <alignment horizontal="left" vertical="center" wrapText="1"/>
    </xf>
    <xf numFmtId="0" fontId="17" fillId="0" borderId="1" xfId="0" applyFont="1" applyBorder="1" applyAlignment="1">
      <alignment vertical="center" wrapText="1"/>
    </xf>
    <xf numFmtId="3" fontId="0" fillId="0" borderId="0" xfId="0" applyNumberFormat="1"/>
    <xf numFmtId="2" fontId="0" fillId="0" borderId="0" xfId="0" applyNumberFormat="1"/>
    <xf numFmtId="0" fontId="0" fillId="0" borderId="3" xfId="0" applyBorder="1" applyAlignment="1">
      <alignment horizontal="left" wrapText="1"/>
    </xf>
    <xf numFmtId="0" fontId="0" fillId="2" borderId="0" xfId="0" applyFill="1"/>
    <xf numFmtId="3" fontId="0" fillId="2" borderId="0" xfId="0" applyNumberFormat="1" applyFill="1"/>
    <xf numFmtId="0" fontId="2" fillId="4" borderId="7" xfId="0" applyFont="1" applyFill="1" applyBorder="1" applyAlignment="1">
      <alignment vertical="center" wrapText="1"/>
    </xf>
    <xf numFmtId="0" fontId="2" fillId="4" borderId="7" xfId="0" applyFont="1" applyFill="1" applyBorder="1" applyAlignment="1">
      <alignment vertical="top" wrapText="1"/>
    </xf>
    <xf numFmtId="0" fontId="2" fillId="5" borderId="11" xfId="0" applyFont="1" applyFill="1" applyBorder="1" applyAlignment="1">
      <alignment vertical="center" wrapText="1"/>
    </xf>
    <xf numFmtId="0" fontId="0" fillId="0" borderId="0" xfId="0" applyBorder="1"/>
    <xf numFmtId="0" fontId="17" fillId="0" borderId="0" xfId="0" applyFont="1"/>
    <xf numFmtId="0" fontId="18" fillId="0" borderId="1" xfId="0" applyFont="1" applyBorder="1" applyAlignment="1">
      <alignment vertical="center"/>
    </xf>
    <xf numFmtId="0" fontId="17" fillId="0" borderId="3" xfId="0" applyFont="1" applyBorder="1"/>
    <xf numFmtId="0" fontId="15" fillId="0" borderId="12" xfId="0" applyFont="1" applyBorder="1" applyAlignment="1">
      <alignment horizontal="left" vertical="center" indent="2"/>
    </xf>
    <xf numFmtId="0" fontId="17" fillId="0" borderId="13" xfId="0" applyFont="1" applyBorder="1"/>
    <xf numFmtId="0" fontId="18" fillId="0" borderId="12" xfId="0" applyFont="1" applyBorder="1" applyAlignment="1">
      <alignment vertical="center"/>
    </xf>
    <xf numFmtId="165" fontId="17" fillId="0" borderId="13" xfId="1" applyNumberFormat="1" applyFont="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0" xfId="0" applyBorder="1" applyAlignment="1">
      <alignment wrapText="1"/>
    </xf>
    <xf numFmtId="0" fontId="0" fillId="0" borderId="22" xfId="0" applyBorder="1" applyAlignment="1">
      <alignment wrapText="1"/>
    </xf>
    <xf numFmtId="0" fontId="0" fillId="0" borderId="23" xfId="0" applyBorder="1"/>
    <xf numFmtId="0" fontId="0" fillId="0" borderId="24" xfId="0" applyBorder="1" applyAlignment="1">
      <alignment wrapText="1"/>
    </xf>
    <xf numFmtId="0" fontId="0" fillId="0" borderId="26" xfId="0" applyBorder="1" applyAlignment="1">
      <alignment wrapText="1"/>
    </xf>
    <xf numFmtId="0" fontId="0" fillId="0" borderId="28" xfId="0" applyBorder="1" applyAlignment="1">
      <alignment wrapText="1"/>
    </xf>
    <xf numFmtId="0" fontId="19" fillId="7" borderId="0" xfId="0" applyFont="1" applyFill="1"/>
    <xf numFmtId="0" fontId="0" fillId="7" borderId="0" xfId="0" applyFill="1"/>
    <xf numFmtId="0" fontId="0" fillId="7" borderId="0" xfId="0" applyFill="1" applyAlignment="1">
      <alignment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wrapText="1"/>
    </xf>
    <xf numFmtId="0" fontId="0" fillId="0" borderId="29" xfId="0" applyBorder="1" applyAlignment="1">
      <alignment horizontal="center" vertical="center"/>
    </xf>
    <xf numFmtId="0" fontId="0" fillId="0" borderId="30" xfId="0" applyBorder="1" applyAlignment="1">
      <alignment wrapText="1"/>
    </xf>
    <xf numFmtId="0" fontId="0" fillId="0" borderId="31" xfId="0" applyBorder="1" applyAlignment="1">
      <alignment horizontal="center" vertical="center"/>
    </xf>
    <xf numFmtId="0" fontId="0" fillId="0" borderId="32" xfId="0" applyBorder="1" applyAlignment="1">
      <alignment wrapText="1"/>
    </xf>
    <xf numFmtId="0" fontId="0" fillId="0" borderId="21" xfId="0" applyBorder="1" applyAlignment="1">
      <alignment horizontal="left" vertical="center"/>
    </xf>
    <xf numFmtId="0" fontId="0" fillId="0" borderId="25" xfId="0" applyBorder="1" applyAlignment="1">
      <alignment horizontal="left" vertical="center"/>
    </xf>
    <xf numFmtId="165" fontId="17" fillId="8" borderId="3" xfId="1" applyNumberFormat="1" applyFont="1" applyFill="1" applyBorder="1"/>
    <xf numFmtId="165" fontId="17" fillId="8" borderId="13" xfId="1" applyNumberFormat="1" applyFont="1" applyFill="1" applyBorder="1"/>
    <xf numFmtId="165" fontId="4" fillId="3" borderId="16" xfId="1" applyNumberFormat="1" applyFont="1" applyFill="1" applyBorder="1"/>
    <xf numFmtId="0" fontId="18" fillId="0" borderId="14" xfId="0" applyFont="1" applyFill="1" applyBorder="1" applyAlignment="1">
      <alignment horizontal="left" vertical="center" indent="2"/>
    </xf>
    <xf numFmtId="0" fontId="4" fillId="0" borderId="15" xfId="0" applyFont="1" applyFill="1" applyBorder="1"/>
    <xf numFmtId="165" fontId="17" fillId="8" borderId="3" xfId="0" applyNumberFormat="1" applyFont="1" applyFill="1" applyBorder="1"/>
    <xf numFmtId="0" fontId="17" fillId="8" borderId="13" xfId="0" applyFont="1" applyFill="1" applyBorder="1"/>
    <xf numFmtId="165" fontId="4" fillId="3" borderId="16" xfId="0" applyNumberFormat="1" applyFont="1" applyFill="1" applyBorder="1"/>
    <xf numFmtId="0" fontId="1" fillId="0" borderId="0" xfId="0" applyFont="1" applyAlignment="1">
      <alignment vertical="center"/>
    </xf>
    <xf numFmtId="0" fontId="21" fillId="0" borderId="0" xfId="0" applyFont="1" applyAlignment="1">
      <alignment horizontal="justify" vertical="center"/>
    </xf>
    <xf numFmtId="0" fontId="0" fillId="0" borderId="0" xfId="0" applyAlignment="1"/>
    <xf numFmtId="0" fontId="22" fillId="0" borderId="0" xfId="0" applyFont="1" applyAlignment="1">
      <alignment horizontal="justify" vertical="center"/>
    </xf>
    <xf numFmtId="0" fontId="0" fillId="2" borderId="1" xfId="0" applyFill="1" applyBorder="1" applyAlignment="1">
      <alignment horizontal="left" vertical="center" wrapText="1"/>
    </xf>
    <xf numFmtId="0" fontId="0" fillId="0" borderId="2" xfId="0" applyBorder="1" applyAlignment="1">
      <alignment horizontal="left" wrapText="1"/>
    </xf>
    <xf numFmtId="0" fontId="0" fillId="0" borderId="3" xfId="0" applyBorder="1" applyAlignment="1">
      <alignment horizontal="left" wrapText="1"/>
    </xf>
    <xf numFmtId="0" fontId="9" fillId="10" borderId="0" xfId="0" applyFont="1" applyFill="1" applyAlignment="1">
      <alignment horizontal="center"/>
    </xf>
    <xf numFmtId="0" fontId="20" fillId="9" borderId="1" xfId="0" applyFont="1" applyFill="1" applyBorder="1" applyAlignment="1">
      <alignment horizontal="center"/>
    </xf>
    <xf numFmtId="0" fontId="5" fillId="10" borderId="0" xfId="0" applyFont="1" applyFill="1" applyAlignment="1">
      <alignment horizontal="center"/>
    </xf>
    <xf numFmtId="0" fontId="10" fillId="0" borderId="0" xfId="0" applyFont="1" applyAlignment="1">
      <alignment horizontal="center" vertical="center" wrapText="1"/>
    </xf>
    <xf numFmtId="0" fontId="14" fillId="0" borderId="7"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4" fillId="0" borderId="0" xfId="0" applyFont="1" applyAlignment="1">
      <alignment horizontal="center"/>
    </xf>
  </cellXfs>
  <cellStyles count="274">
    <cellStyle name="Comma" xfId="1" builtinId="3"/>
    <cellStyle name="Followed Hyperlink" xfId="205" builtinId="9" hidden="1"/>
    <cellStyle name="Followed Hyperlink" xfId="185" builtinId="9" hidden="1"/>
    <cellStyle name="Followed Hyperlink" xfId="139" builtinId="9" hidden="1"/>
    <cellStyle name="Followed Hyperlink" xfId="153" builtinId="9" hidden="1"/>
    <cellStyle name="Followed Hyperlink" xfId="165" builtinId="9" hidden="1"/>
    <cellStyle name="Followed Hyperlink" xfId="181" builtinId="9" hidden="1"/>
    <cellStyle name="Followed Hyperlink" xfId="147" builtinId="9" hidden="1"/>
    <cellStyle name="Followed Hyperlink" xfId="113" builtinId="9" hidden="1"/>
    <cellStyle name="Followed Hyperlink" xfId="115" builtinId="9" hidden="1"/>
    <cellStyle name="Followed Hyperlink" xfId="99" builtinId="9" hidden="1"/>
    <cellStyle name="Followed Hyperlink" xfId="105" builtinId="9" hidden="1"/>
    <cellStyle name="Followed Hyperlink" xfId="117" builtinId="9" hidden="1"/>
    <cellStyle name="Followed Hyperlink" xfId="137" builtinId="9" hidden="1"/>
    <cellStyle name="Followed Hyperlink" xfId="179" builtinId="9" hidden="1"/>
    <cellStyle name="Followed Hyperlink" xfId="171" builtinId="9" hidden="1"/>
    <cellStyle name="Followed Hyperlink" xfId="155" builtinId="9" hidden="1"/>
    <cellStyle name="Followed Hyperlink" xfId="141" builtinId="9" hidden="1"/>
    <cellStyle name="Followed Hyperlink" xfId="129" builtinId="9" hidden="1"/>
    <cellStyle name="Followed Hyperlink" xfId="201" builtinId="9" hidden="1"/>
    <cellStyle name="Followed Hyperlink" xfId="221" builtinId="9" hidden="1"/>
    <cellStyle name="Followed Hyperlink" xfId="175" builtinId="9" hidden="1"/>
    <cellStyle name="Followed Hyperlink" xfId="111" builtinId="9" hidden="1"/>
    <cellStyle name="Followed Hyperlink" xfId="57" builtinId="9" hidden="1"/>
    <cellStyle name="Followed Hyperlink" xfId="75" builtinId="9" hidden="1"/>
    <cellStyle name="Followed Hyperlink" xfId="93" builtinId="9" hidden="1"/>
    <cellStyle name="Followed Hyperlink" xfId="25" builtinId="9" hidden="1"/>
    <cellStyle name="Followed Hyperlink" xfId="31" builtinId="9" hidden="1"/>
    <cellStyle name="Followed Hyperlink" xfId="5" builtinId="9" hidden="1"/>
    <cellStyle name="Followed Hyperlink" xfId="239" builtinId="9" hidden="1"/>
    <cellStyle name="Followed Hyperlink" xfId="255" builtinId="9" hidden="1"/>
    <cellStyle name="Followed Hyperlink" xfId="271" builtinId="9" hidden="1"/>
    <cellStyle name="Followed Hyperlink" xfId="261" builtinId="9" hidden="1"/>
    <cellStyle name="Followed Hyperlink" xfId="245" builtinId="9" hidden="1"/>
    <cellStyle name="Followed Hyperlink" xfId="229" builtinId="9" hidden="1"/>
    <cellStyle name="Followed Hyperlink" xfId="15" builtinId="9" hidden="1"/>
    <cellStyle name="Followed Hyperlink" xfId="33" builtinId="9" hidden="1"/>
    <cellStyle name="Followed Hyperlink" xfId="151" builtinId="9" hidden="1"/>
    <cellStyle name="Followed Hyperlink" xfId="103" builtinId="9" hidden="1"/>
    <cellStyle name="Followed Hyperlink" xfId="51" builtinId="9" hidden="1"/>
    <cellStyle name="Followed Hyperlink" xfId="65" builtinId="9" hidden="1"/>
    <cellStyle name="Followed Hyperlink" xfId="77" builtinId="9" hidden="1"/>
    <cellStyle name="Followed Hyperlink" xfId="87" builtinId="9" hidden="1"/>
    <cellStyle name="Followed Hyperlink" xfId="79" builtinId="9" hidden="1"/>
    <cellStyle name="Followed Hyperlink" xfId="27" builtinId="9" hidden="1"/>
    <cellStyle name="Followed Hyperlink" xfId="91" builtinId="9" hidden="1"/>
    <cellStyle name="Followed Hyperlink" xfId="55" builtinId="9" hidden="1"/>
    <cellStyle name="Followed Hyperlink" xfId="183" builtinId="9" hidden="1"/>
    <cellStyle name="Followed Hyperlink" xfId="213" builtinId="9" hidden="1"/>
    <cellStyle name="Followed Hyperlink" xfId="215" builtinId="9" hidden="1"/>
    <cellStyle name="Followed Hyperlink" xfId="219" builtinId="9" hidden="1"/>
    <cellStyle name="Followed Hyperlink" xfId="203" builtinId="9" hidden="1"/>
    <cellStyle name="Followed Hyperlink" xfId="187" builtinId="9" hidden="1"/>
    <cellStyle name="Followed Hyperlink" xfId="193" builtinId="9" hidden="1"/>
    <cellStyle name="Followed Hyperlink" xfId="197" builtinId="9" hidden="1"/>
    <cellStyle name="Followed Hyperlink" xfId="199" builtinId="9" hidden="1"/>
    <cellStyle name="Followed Hyperlink" xfId="225" builtinId="9" hidden="1"/>
    <cellStyle name="Followed Hyperlink" xfId="209" builtinId="9" hidden="1"/>
    <cellStyle name="Followed Hyperlink" xfId="119" builtinId="9" hidden="1"/>
    <cellStyle name="Followed Hyperlink" xfId="73" builtinId="9" hidden="1"/>
    <cellStyle name="Followed Hyperlink" xfId="23" builtinId="9" hidden="1"/>
    <cellStyle name="Followed Hyperlink" xfId="47" builtinId="9" hidden="1"/>
    <cellStyle name="Followed Hyperlink" xfId="97" builtinId="9" hidden="1"/>
    <cellStyle name="Followed Hyperlink" xfId="83" builtinId="9" hidden="1"/>
    <cellStyle name="Followed Hyperlink" xfId="69" builtinId="9" hidden="1"/>
    <cellStyle name="Followed Hyperlink" xfId="59" builtinId="9" hidden="1"/>
    <cellStyle name="Followed Hyperlink" xfId="45" builtinId="9" hidden="1"/>
    <cellStyle name="Followed Hyperlink" xfId="135" builtinId="9" hidden="1"/>
    <cellStyle name="Followed Hyperlink" xfId="167" builtinId="9" hidden="1"/>
    <cellStyle name="Followed Hyperlink" xfId="41" builtinId="9" hidden="1"/>
    <cellStyle name="Followed Hyperlink" xfId="9" builtinId="9" hidden="1"/>
    <cellStyle name="Followed Hyperlink" xfId="237" builtinId="9" hidden="1"/>
    <cellStyle name="Followed Hyperlink" xfId="253" builtinId="9" hidden="1"/>
    <cellStyle name="Followed Hyperlink" xfId="269" builtinId="9" hidden="1"/>
    <cellStyle name="Followed Hyperlink" xfId="263" builtinId="9" hidden="1"/>
    <cellStyle name="Followed Hyperlink" xfId="247" builtinId="9" hidden="1"/>
    <cellStyle name="Followed Hyperlink" xfId="231" builtinId="9" hidden="1"/>
    <cellStyle name="Followed Hyperlink" xfId="17" builtinId="9" hidden="1"/>
    <cellStyle name="Followed Hyperlink" xfId="35" builtinId="9" hidden="1"/>
    <cellStyle name="Followed Hyperlink" xfId="63" builtinId="9" hidden="1"/>
    <cellStyle name="Followed Hyperlink" xfId="85" builtinId="9" hidden="1"/>
    <cellStyle name="Followed Hyperlink" xfId="67" builtinId="9" hidden="1"/>
    <cellStyle name="Followed Hyperlink" xfId="49" builtinId="9" hidden="1"/>
    <cellStyle name="Followed Hyperlink" xfId="143" builtinId="9" hidden="1"/>
    <cellStyle name="Followed Hyperlink" xfId="207" builtinId="9" hidden="1"/>
    <cellStyle name="Followed Hyperlink" xfId="211" builtinId="9" hidden="1"/>
    <cellStyle name="Followed Hyperlink" xfId="189" builtinId="9" hidden="1"/>
    <cellStyle name="Followed Hyperlink" xfId="133" builtinId="9" hidden="1"/>
    <cellStyle name="Followed Hyperlink" xfId="149" builtinId="9" hidden="1"/>
    <cellStyle name="Followed Hyperlink" xfId="163" builtinId="9" hidden="1"/>
    <cellStyle name="Followed Hyperlink" xfId="177" builtinId="9" hidden="1"/>
    <cellStyle name="Followed Hyperlink" xfId="157" builtinId="9" hidden="1"/>
    <cellStyle name="Followed Hyperlink" xfId="109" builtinId="9" hidden="1"/>
    <cellStyle name="Followed Hyperlink" xfId="123" builtinId="9" hidden="1"/>
    <cellStyle name="Followed Hyperlink" xfId="101" builtinId="9" hidden="1"/>
    <cellStyle name="Followed Hyperlink" xfId="107" builtinId="9" hidden="1"/>
    <cellStyle name="Followed Hyperlink" xfId="121" builtinId="9" hidden="1"/>
    <cellStyle name="Followed Hyperlink" xfId="125" builtinId="9" hidden="1"/>
    <cellStyle name="Followed Hyperlink" xfId="169" builtinId="9" hidden="1"/>
    <cellStyle name="Followed Hyperlink" xfId="173" builtinId="9" hidden="1"/>
    <cellStyle name="Followed Hyperlink" xfId="161" builtinId="9" hidden="1"/>
    <cellStyle name="Followed Hyperlink" xfId="145" builtinId="9" hidden="1"/>
    <cellStyle name="Followed Hyperlink" xfId="131" builtinId="9" hidden="1"/>
    <cellStyle name="Followed Hyperlink" xfId="195" builtinId="9" hidden="1"/>
    <cellStyle name="Followed Hyperlink" xfId="217" builtinId="9" hidden="1"/>
    <cellStyle name="Followed Hyperlink" xfId="259" builtinId="9" hidden="1"/>
    <cellStyle name="Followed Hyperlink" xfId="251" builtinId="9" hidden="1"/>
    <cellStyle name="Followed Hyperlink" xfId="243" builtinId="9" hidden="1"/>
    <cellStyle name="Followed Hyperlink" xfId="227" builtinId="9" hidden="1"/>
    <cellStyle name="Followed Hyperlink" xfId="7" builtinId="9" hidden="1"/>
    <cellStyle name="Followed Hyperlink" xfId="13" builtinId="9" hidden="1"/>
    <cellStyle name="Followed Hyperlink" xfId="29" builtinId="9" hidden="1"/>
    <cellStyle name="Followed Hyperlink" xfId="21" builtinId="9" hidden="1"/>
    <cellStyle name="Followed Hyperlink" xfId="95" builtinId="9" hidden="1"/>
    <cellStyle name="Followed Hyperlink" xfId="81" builtinId="9" hidden="1"/>
    <cellStyle name="Followed Hyperlink" xfId="71" builtinId="9" hidden="1"/>
    <cellStyle name="Followed Hyperlink" xfId="61" builtinId="9" hidden="1"/>
    <cellStyle name="Followed Hyperlink" xfId="43" builtinId="9" hidden="1"/>
    <cellStyle name="Followed Hyperlink" xfId="127" builtinId="9" hidden="1"/>
    <cellStyle name="Followed Hyperlink" xfId="159" builtinId="9" hidden="1"/>
    <cellStyle name="Followed Hyperlink" xfId="223" builtinId="9" hidden="1"/>
    <cellStyle name="Followed Hyperlink" xfId="191" builtinId="9" hidden="1"/>
    <cellStyle name="Followed Hyperlink" xfId="53" builtinId="9" hidden="1"/>
    <cellStyle name="Followed Hyperlink" xfId="89" builtinId="9" hidden="1"/>
    <cellStyle name="Followed Hyperlink" xfId="39" builtinId="9" hidden="1"/>
    <cellStyle name="Followed Hyperlink" xfId="235" builtinId="9" hidden="1"/>
    <cellStyle name="Followed Hyperlink" xfId="267" builtinId="9" hidden="1"/>
    <cellStyle name="Followed Hyperlink" xfId="233" builtinId="9" hidden="1"/>
    <cellStyle name="Followed Hyperlink" xfId="241" builtinId="9" hidden="1"/>
    <cellStyle name="Followed Hyperlink" xfId="257" builtinId="9" hidden="1"/>
    <cellStyle name="Followed Hyperlink" xfId="265" builtinId="9" hidden="1"/>
    <cellStyle name="Followed Hyperlink" xfId="273" builtinId="9" hidden="1"/>
    <cellStyle name="Followed Hyperlink" xfId="249" builtinId="9" hidden="1"/>
    <cellStyle name="Followed Hyperlink" xfId="19" builtinId="9" hidden="1"/>
    <cellStyle name="Followed Hyperlink" xfId="3" builtinId="9" hidden="1"/>
    <cellStyle name="Followed Hyperlink" xfId="11" builtinId="9" hidden="1"/>
    <cellStyle name="Followed Hyperlink" xfId="37" builtinId="9" hidden="1"/>
    <cellStyle name="Hyperlink" xfId="68" builtinId="8" hidden="1"/>
    <cellStyle name="Hyperlink" xfId="80" builtinId="8" hidden="1"/>
    <cellStyle name="Hyperlink" xfId="100" builtinId="8" hidden="1"/>
    <cellStyle name="Hyperlink" xfId="148" builtinId="8" hidden="1"/>
    <cellStyle name="Hyperlink" xfId="128" builtinId="8" hidden="1"/>
    <cellStyle name="Hyperlink" xfId="112" builtinId="8" hidden="1"/>
    <cellStyle name="Hyperlink" xfId="170" builtinId="8" hidden="1"/>
    <cellStyle name="Hyperlink" xfId="190" builtinId="8" hidden="1"/>
    <cellStyle name="Hyperlink" xfId="206" builtinId="8" hidden="1"/>
    <cellStyle name="Hyperlink" xfId="208" builtinId="8" hidden="1"/>
    <cellStyle name="Hyperlink" xfId="188" builtinId="8" hidden="1"/>
    <cellStyle name="Hyperlink" xfId="172" builtinId="8" hidden="1"/>
    <cellStyle name="Hyperlink" xfId="26" builtinId="8" hidden="1"/>
    <cellStyle name="Hyperlink" xfId="54" builtinId="8" hidden="1"/>
    <cellStyle name="Hyperlink" xfId="228" builtinId="8" hidden="1"/>
    <cellStyle name="Hyperlink" xfId="52" builtinId="8" hidden="1"/>
    <cellStyle name="Hyperlink" xfId="56" builtinId="8" hidden="1"/>
    <cellStyle name="Hyperlink" xfId="60" builtinId="8" hidden="1"/>
    <cellStyle name="Hyperlink" xfId="62" builtinId="8" hidden="1"/>
    <cellStyle name="Hyperlink" xfId="46" builtinId="8" hidden="1"/>
    <cellStyle name="Hyperlink" xfId="38" builtinId="8" hidden="1"/>
    <cellStyle name="Hyperlink" xfId="12" builtinId="8" hidden="1"/>
    <cellStyle name="Hyperlink" xfId="16" builtinId="8" hidden="1"/>
    <cellStyle name="Hyperlink" xfId="20" builtinId="8" hidden="1"/>
    <cellStyle name="Hyperlink" xfId="6" builtinId="8" hidden="1"/>
    <cellStyle name="Hyperlink" xfId="4" builtinId="8" hidden="1"/>
    <cellStyle name="Hyperlink" xfId="226" builtinId="8" hidden="1"/>
    <cellStyle name="Hyperlink" xfId="232" builtinId="8" hidden="1"/>
    <cellStyle name="Hyperlink" xfId="234" builtinId="8" hidden="1"/>
    <cellStyle name="Hyperlink" xfId="238" builtinId="8" hidden="1"/>
    <cellStyle name="Hyperlink" xfId="242" builtinId="8" hidden="1"/>
    <cellStyle name="Hyperlink" xfId="248" builtinId="8" hidden="1"/>
    <cellStyle name="Hyperlink" xfId="250" builtinId="8" hidden="1"/>
    <cellStyle name="Hyperlink" xfId="256" builtinId="8" hidden="1"/>
    <cellStyle name="Hyperlink" xfId="258" builtinId="8" hidden="1"/>
    <cellStyle name="Hyperlink" xfId="262" builtinId="8" hidden="1"/>
    <cellStyle name="Hyperlink" xfId="270" builtinId="8" hidden="1"/>
    <cellStyle name="Hyperlink" xfId="266" builtinId="8" hidden="1"/>
    <cellStyle name="Hyperlink" xfId="246" builtinId="8" hidden="1"/>
    <cellStyle name="Hyperlink" xfId="30" builtinId="8" hidden="1"/>
    <cellStyle name="Hyperlink" xfId="50" builtinId="8" hidden="1"/>
    <cellStyle name="Hyperlink" xfId="94" builtinId="8" hidden="1"/>
    <cellStyle name="Hyperlink" xfId="82" builtinId="8" hidden="1"/>
    <cellStyle name="Hyperlink" xfId="78" builtinId="8" hidden="1"/>
    <cellStyle name="Hyperlink" xfId="70" builtinId="8" hidden="1"/>
    <cellStyle name="Hyperlink" xfId="28" builtinId="8" hidden="1"/>
    <cellStyle name="Hyperlink" xfId="32" builtinId="8" hidden="1"/>
    <cellStyle name="Hyperlink" xfId="34" builtinId="8" hidden="1"/>
    <cellStyle name="Hyperlink" xfId="42" builtinId="8" hidden="1"/>
    <cellStyle name="Hyperlink" xfId="44" builtinId="8" hidden="1"/>
    <cellStyle name="Hyperlink" xfId="66" builtinId="8" hidden="1"/>
    <cellStyle name="Hyperlink" xfId="118" builtinId="8" hidden="1"/>
    <cellStyle name="Hyperlink" xfId="114" builtinId="8" hidden="1"/>
    <cellStyle name="Hyperlink" xfId="110" builtinId="8" hidden="1"/>
    <cellStyle name="Hyperlink" xfId="98" builtinId="8" hidden="1"/>
    <cellStyle name="Hyperlink" xfId="142" builtinId="8" hidden="1"/>
    <cellStyle name="Hyperlink" xfId="134" builtinId="8" hidden="1"/>
    <cellStyle name="Hyperlink" xfId="146" builtinId="8" hidden="1"/>
    <cellStyle name="Hyperlink" xfId="150" builtinId="8" hidden="1"/>
    <cellStyle name="Hyperlink" xfId="130" builtinId="8" hidden="1"/>
    <cellStyle name="Hyperlink" xfId="102" builtinId="8" hidden="1"/>
    <cellStyle name="Hyperlink" xfId="126" builtinId="8" hidden="1"/>
    <cellStyle name="Hyperlink" xfId="40" builtinId="8" hidden="1"/>
    <cellStyle name="Hyperlink" xfId="24" builtinId="8" hidden="1"/>
    <cellStyle name="Hyperlink" xfId="86" builtinId="8" hidden="1"/>
    <cellStyle name="Hyperlink" xfId="2" builtinId="8" hidden="1"/>
    <cellStyle name="Hyperlink" xfId="264" builtinId="8" hidden="1"/>
    <cellStyle name="Hyperlink" xfId="254" builtinId="8" hidden="1"/>
    <cellStyle name="Hyperlink" xfId="240" builtinId="8" hidden="1"/>
    <cellStyle name="Hyperlink" xfId="230" builtinId="8" hidden="1"/>
    <cellStyle name="Hyperlink" xfId="14" builtinId="8" hidden="1"/>
    <cellStyle name="Hyperlink" xfId="10" builtinId="8" hidden="1"/>
    <cellStyle name="Hyperlink" xfId="64" builtinId="8" hidden="1"/>
    <cellStyle name="Hyperlink" xfId="260" builtinId="8" hidden="1"/>
    <cellStyle name="Hyperlink" xfId="122" builtinId="8" hidden="1"/>
    <cellStyle name="Hyperlink" xfId="224" builtinId="8" hidden="1"/>
    <cellStyle name="Hyperlink" xfId="186" builtinId="8" hidden="1"/>
    <cellStyle name="Hyperlink" xfId="136" builtinId="8" hidden="1"/>
    <cellStyle name="Hyperlink" xfId="72" builtinId="8" hidden="1"/>
    <cellStyle name="Hyperlink" xfId="216" builtinId="8" hidden="1"/>
    <cellStyle name="Hyperlink" xfId="222" builtinId="8" hidden="1"/>
    <cellStyle name="Hyperlink" xfId="214" builtinId="8" hidden="1"/>
    <cellStyle name="Hyperlink" xfId="210" builtinId="8" hidden="1"/>
    <cellStyle name="Hyperlink" xfId="202" builtinId="8" hidden="1"/>
    <cellStyle name="Hyperlink" xfId="198" builtinId="8" hidden="1"/>
    <cellStyle name="Hyperlink" xfId="194" builtinId="8" hidden="1"/>
    <cellStyle name="Hyperlink" xfId="182" builtinId="8" hidden="1"/>
    <cellStyle name="Hyperlink" xfId="174" builtinId="8" hidden="1"/>
    <cellStyle name="Hyperlink" xfId="166" builtinId="8" hidden="1"/>
    <cellStyle name="Hyperlink" xfId="162" builtinId="8" hidden="1"/>
    <cellStyle name="Hyperlink" xfId="158" builtinId="8" hidden="1"/>
    <cellStyle name="Hyperlink" xfId="218" builtinId="8" hidden="1"/>
    <cellStyle name="Hyperlink" xfId="200" builtinId="8" hidden="1"/>
    <cellStyle name="Hyperlink" xfId="168" builtinId="8" hidden="1"/>
    <cellStyle name="Hyperlink" xfId="120" builtinId="8" hidden="1"/>
    <cellStyle name="Hyperlink" xfId="124" builtinId="8" hidden="1"/>
    <cellStyle name="Hyperlink" xfId="132" builtinId="8" hidden="1"/>
    <cellStyle name="Hyperlink" xfId="140" builtinId="8" hidden="1"/>
    <cellStyle name="Hyperlink" xfId="144" builtinId="8" hidden="1"/>
    <cellStyle name="Hyperlink" xfId="152" builtinId="8" hidden="1"/>
    <cellStyle name="Hyperlink" xfId="156" builtinId="8" hidden="1"/>
    <cellStyle name="Hyperlink" xfId="88" builtinId="8" hidden="1"/>
    <cellStyle name="Hyperlink" xfId="92" builtinId="8" hidden="1"/>
    <cellStyle name="Hyperlink" xfId="96" builtinId="8" hidden="1"/>
    <cellStyle name="Hyperlink" xfId="104" builtinId="8" hidden="1"/>
    <cellStyle name="Hyperlink" xfId="108" builtinId="8" hidden="1"/>
    <cellStyle name="Hyperlink" xfId="76" builtinId="8" hidden="1"/>
    <cellStyle name="Hyperlink" xfId="84" builtinId="8" hidden="1"/>
    <cellStyle name="Hyperlink" xfId="160" builtinId="8" hidden="1"/>
    <cellStyle name="Hyperlink" xfId="116" builtinId="8" hidden="1"/>
    <cellStyle name="Hyperlink" xfId="178" builtinId="8" hidden="1"/>
    <cellStyle name="Hyperlink" xfId="220" builtinId="8" hidden="1"/>
    <cellStyle name="Hyperlink" xfId="74" builtinId="8" hidden="1"/>
    <cellStyle name="Hyperlink" xfId="90" builtinId="8" hidden="1"/>
    <cellStyle name="Hyperlink" xfId="106" builtinId="8" hidden="1"/>
    <cellStyle name="Hyperlink" xfId="138" builtinId="8" hidden="1"/>
    <cellStyle name="Hyperlink" xfId="154" builtinId="8" hidden="1"/>
    <cellStyle name="Hyperlink" xfId="164" builtinId="8" hidden="1"/>
    <cellStyle name="Hyperlink" xfId="180" builtinId="8" hidden="1"/>
    <cellStyle name="Hyperlink" xfId="184" builtinId="8" hidden="1"/>
    <cellStyle name="Hyperlink" xfId="192" builtinId="8" hidden="1"/>
    <cellStyle name="Hyperlink" xfId="196" builtinId="8" hidden="1"/>
    <cellStyle name="Hyperlink" xfId="204" builtinId="8" hidden="1"/>
    <cellStyle name="Hyperlink" xfId="212" builtinId="8" hidden="1"/>
    <cellStyle name="Hyperlink" xfId="176" builtinId="8" hidden="1"/>
    <cellStyle name="Hyperlink" xfId="8" builtinId="8" hidden="1"/>
    <cellStyle name="Hyperlink" xfId="18" builtinId="8" hidden="1"/>
    <cellStyle name="Hyperlink" xfId="22" builtinId="8" hidden="1"/>
    <cellStyle name="Hyperlink" xfId="58" builtinId="8" hidden="1"/>
    <cellStyle name="Hyperlink" xfId="48" builtinId="8" hidden="1"/>
    <cellStyle name="Hyperlink" xfId="36" builtinId="8" hidden="1"/>
    <cellStyle name="Hyperlink" xfId="252" builtinId="8" hidden="1"/>
    <cellStyle name="Hyperlink" xfId="244" builtinId="8" hidden="1"/>
    <cellStyle name="Hyperlink" xfId="236" builtinId="8" hidden="1"/>
    <cellStyle name="Hyperlink" xfId="268" builtinId="8" hidden="1"/>
    <cellStyle name="Hyperlink" xfId="272"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4981572</xdr:colOff>
      <xdr:row>4</xdr:row>
      <xdr:rowOff>143721</xdr:rowOff>
    </xdr:from>
    <xdr:to>
      <xdr:col>2</xdr:col>
      <xdr:colOff>6908798</xdr:colOff>
      <xdr:row>7</xdr:row>
      <xdr:rowOff>0</xdr:rowOff>
    </xdr:to>
    <xdr:pic>
      <xdr:nvPicPr>
        <xdr:cNvPr id="5" name="Picture 4" descr="A close up of a logo&#10;&#10;Description automatically generated">
          <a:extLst>
            <a:ext uri="{FF2B5EF4-FFF2-40B4-BE49-F238E27FC236}">
              <a16:creationId xmlns:a16="http://schemas.microsoft.com/office/drawing/2014/main" id="{599D1596-1707-4A08-BD5A-6DD2FBE0694E}"/>
            </a:ext>
            <a:ext uri="{147F2762-F138-4A5C-976F-8EAC2B608ADB}">
              <a16:predDERef xmlns:a16="http://schemas.microsoft.com/office/drawing/2014/main" pred="{13E3B89E-37A1-45A8-807F-6153D90935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3172" y="1536488"/>
          <a:ext cx="1927226" cy="427779"/>
        </a:xfrm>
        <a:prstGeom prst="rect">
          <a:avLst/>
        </a:prstGeom>
      </xdr:spPr>
    </xdr:pic>
    <xdr:clientData/>
  </xdr:twoCellAnchor>
  <xdr:twoCellAnchor editAs="oneCell">
    <xdr:from>
      <xdr:col>2</xdr:col>
      <xdr:colOff>2717803</xdr:colOff>
      <xdr:row>3</xdr:row>
      <xdr:rowOff>167428</xdr:rowOff>
    </xdr:from>
    <xdr:to>
      <xdr:col>2</xdr:col>
      <xdr:colOff>4604388</xdr:colOff>
      <xdr:row>9</xdr:row>
      <xdr:rowOff>152823</xdr:rowOff>
    </xdr:to>
    <xdr:pic>
      <xdr:nvPicPr>
        <xdr:cNvPr id="7" name="Picture 6">
          <a:extLst>
            <a:ext uri="{FF2B5EF4-FFF2-40B4-BE49-F238E27FC236}">
              <a16:creationId xmlns:a16="http://schemas.microsoft.com/office/drawing/2014/main" id="{C340BCFF-4762-7E4D-BC69-A2D3E5D4942F}"/>
            </a:ext>
            <a:ext uri="{147F2762-F138-4A5C-976F-8EAC2B608ADB}">
              <a16:predDERef xmlns:a16="http://schemas.microsoft.com/office/drawing/2014/main" pred="{599D1596-1707-4A08-BD5A-6DD2FBE0694E}"/>
            </a:ext>
          </a:extLst>
        </xdr:cNvPr>
        <xdr:cNvPicPr/>
      </xdr:nvPicPr>
      <xdr:blipFill>
        <a:blip xmlns:r="http://schemas.openxmlformats.org/officeDocument/2006/relationships" r:embed="rId2">
          <a:extLst/>
        </a:blip>
        <a:stretch>
          <a:fillRect/>
        </a:stretch>
      </xdr:blipFill>
      <xdr:spPr>
        <a:xfrm>
          <a:off x="4089403" y="988695"/>
          <a:ext cx="1886585" cy="1509395"/>
        </a:xfrm>
        <a:prstGeom prst="rect">
          <a:avLst/>
        </a:prstGeom>
      </xdr:spPr>
    </xdr:pic>
    <xdr:clientData/>
  </xdr:twoCellAnchor>
  <xdr:twoCellAnchor editAs="oneCell">
    <xdr:from>
      <xdr:col>2</xdr:col>
      <xdr:colOff>635000</xdr:colOff>
      <xdr:row>3</xdr:row>
      <xdr:rowOff>541867</xdr:rowOff>
    </xdr:from>
    <xdr:to>
      <xdr:col>2</xdr:col>
      <xdr:colOff>4547870</xdr:colOff>
      <xdr:row>12</xdr:row>
      <xdr:rowOff>133562</xdr:rowOff>
    </xdr:to>
    <xdr:pic>
      <xdr:nvPicPr>
        <xdr:cNvPr id="9" name="Picture 8">
          <a:extLst>
            <a:ext uri="{FF2B5EF4-FFF2-40B4-BE49-F238E27FC236}">
              <a16:creationId xmlns:a16="http://schemas.microsoft.com/office/drawing/2014/main" id="{A978CCDE-51CB-BC42-8B02-407B69ABBC4F}"/>
            </a:ext>
            <a:ext uri="{147F2762-F138-4A5C-976F-8EAC2B608ADB}">
              <a16:predDERef xmlns:a16="http://schemas.microsoft.com/office/drawing/2014/main" pred="{C340BCFF-4762-7E4D-BC69-A2D3E5D4942F}"/>
            </a:ext>
          </a:extLst>
        </xdr:cNvPr>
        <xdr:cNvPicPr/>
      </xdr:nvPicPr>
      <xdr:blipFill rotWithShape="1">
        <a:blip xmlns:r="http://schemas.openxmlformats.org/officeDocument/2006/relationships" r:embed="rId3">
          <a:extLst/>
        </a:blip>
        <a:srcRect r="-100040" b="-100040"/>
        <a:stretch/>
      </xdr:blipFill>
      <xdr:spPr>
        <a:xfrm>
          <a:off x="2006600" y="1363134"/>
          <a:ext cx="3912870" cy="16871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24D81-8E2A-47FF-A7A0-1E90E783A0E7}">
  <dimension ref="C2:C5"/>
  <sheetViews>
    <sheetView showGridLines="0" tabSelected="1" workbookViewId="0" xr3:uid="{10B39E2E-24F3-5444-A30E-8CBDAF2F3821}">
      <selection activeCell="C14" sqref="C14"/>
    </sheetView>
  </sheetViews>
  <sheetFormatPr defaultRowHeight="15" x14ac:dyDescent="0.2"/>
  <cols>
    <col min="3" max="3" width="117.515625" customWidth="1"/>
  </cols>
  <sheetData>
    <row r="2" spans="3:3" s="109" customFormat="1" ht="34.5" x14ac:dyDescent="0.2">
      <c r="C2" s="110" t="s">
        <v>257</v>
      </c>
    </row>
    <row r="3" spans="3:3" s="109" customFormat="1" x14ac:dyDescent="0.2">
      <c r="C3" s="108"/>
    </row>
    <row r="4" spans="3:3" s="109" customFormat="1" ht="45" x14ac:dyDescent="0.2">
      <c r="C4" s="108" t="s">
        <v>256</v>
      </c>
    </row>
    <row r="5" spans="3:3" s="109" customFormat="1" x14ac:dyDescent="0.2">
      <c r="C5" s="107"/>
    </row>
  </sheetData>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F27"/>
  <sheetViews>
    <sheetView zoomScale="150" zoomScaleNormal="150" zoomScalePageLayoutView="150" workbookViewId="0" xr3:uid="{44B22561-5205-5C8A-B808-2C70100D228F}">
      <selection activeCell="F10" sqref="F10:F12"/>
    </sheetView>
  </sheetViews>
  <sheetFormatPr defaultColWidth="10.97265625" defaultRowHeight="15" x14ac:dyDescent="0.2"/>
  <cols>
    <col min="1" max="1" width="26.87890625" customWidth="1"/>
    <col min="3" max="3" width="30.33203125" customWidth="1"/>
    <col min="4" max="4" width="15.4140625" customWidth="1"/>
    <col min="7" max="7" width="10.97265625" bestFit="1" customWidth="1"/>
    <col min="8" max="8" width="11.46484375" bestFit="1" customWidth="1"/>
  </cols>
  <sheetData>
    <row r="5" spans="1:6" x14ac:dyDescent="0.2">
      <c r="D5" s="124" t="s">
        <v>191</v>
      </c>
      <c r="E5" s="124"/>
      <c r="F5" s="124"/>
    </row>
    <row r="8" spans="1:6" x14ac:dyDescent="0.2">
      <c r="A8" s="1"/>
      <c r="B8" s="4" t="s">
        <v>106</v>
      </c>
      <c r="C8" s="4" t="s">
        <v>101</v>
      </c>
      <c r="D8" s="4" t="s">
        <v>114</v>
      </c>
      <c r="E8" s="4" t="s">
        <v>92</v>
      </c>
    </row>
    <row r="9" spans="1:6" x14ac:dyDescent="0.2">
      <c r="A9" s="4" t="s">
        <v>192</v>
      </c>
      <c r="B9" s="1"/>
      <c r="C9" s="1"/>
      <c r="D9" s="1"/>
      <c r="E9" s="1"/>
    </row>
    <row r="10" spans="1:6" ht="30" x14ac:dyDescent="0.2">
      <c r="A10" s="7" t="s">
        <v>47</v>
      </c>
      <c r="B10" s="1"/>
      <c r="C10" s="1"/>
      <c r="D10" s="1"/>
      <c r="E10" s="56">
        <v>52000</v>
      </c>
      <c r="F10" s="54">
        <f>E10*12</f>
        <v>624000</v>
      </c>
    </row>
    <row r="11" spans="1:6" x14ac:dyDescent="0.2">
      <c r="A11" s="7" t="s">
        <v>48</v>
      </c>
      <c r="B11" s="1"/>
      <c r="C11" s="1"/>
      <c r="D11" s="1"/>
      <c r="E11" s="56">
        <v>14500</v>
      </c>
      <c r="F11" s="54">
        <f t="shared" ref="F11:F27" si="0">E11*12</f>
        <v>174000</v>
      </c>
    </row>
    <row r="12" spans="1:6" ht="15.75" x14ac:dyDescent="0.2">
      <c r="A12" s="8" t="s">
        <v>49</v>
      </c>
      <c r="B12" s="1"/>
      <c r="C12" s="1"/>
      <c r="D12" s="1"/>
      <c r="E12" s="56">
        <v>19000</v>
      </c>
      <c r="F12" s="54">
        <f t="shared" si="0"/>
        <v>228000</v>
      </c>
    </row>
    <row r="13" spans="1:6" ht="15.75" x14ac:dyDescent="0.2">
      <c r="A13" s="7" t="s">
        <v>50</v>
      </c>
      <c r="B13" s="1"/>
      <c r="C13" s="1"/>
      <c r="D13" s="1"/>
      <c r="E13" s="1">
        <v>14500</v>
      </c>
      <c r="F13" s="54">
        <f t="shared" si="0"/>
        <v>174000</v>
      </c>
    </row>
    <row r="14" spans="1:6" x14ac:dyDescent="0.2">
      <c r="A14" s="7" t="s">
        <v>51</v>
      </c>
      <c r="B14" s="1"/>
      <c r="C14" s="1"/>
      <c r="D14" s="1"/>
      <c r="E14" s="1">
        <v>13500</v>
      </c>
      <c r="F14" s="54">
        <f t="shared" si="0"/>
        <v>162000</v>
      </c>
    </row>
    <row r="15" spans="1:6" ht="18.95" customHeight="1" x14ac:dyDescent="0.2">
      <c r="A15" s="7" t="s">
        <v>52</v>
      </c>
      <c r="B15" s="1"/>
      <c r="C15" s="1"/>
      <c r="D15" s="1"/>
      <c r="E15" s="56">
        <v>13500</v>
      </c>
      <c r="F15" s="54">
        <f t="shared" si="0"/>
        <v>162000</v>
      </c>
    </row>
    <row r="16" spans="1:6" x14ac:dyDescent="0.2">
      <c r="A16" s="4" t="s">
        <v>193</v>
      </c>
      <c r="B16" s="1"/>
      <c r="C16" s="1"/>
      <c r="D16" s="1"/>
      <c r="E16" s="1"/>
      <c r="F16" s="54">
        <f t="shared" si="0"/>
        <v>0</v>
      </c>
    </row>
    <row r="17" spans="1:6" x14ac:dyDescent="0.2">
      <c r="A17" s="57" t="s">
        <v>67</v>
      </c>
      <c r="B17" s="1"/>
      <c r="C17" s="1"/>
      <c r="D17" s="1"/>
      <c r="E17" s="56">
        <v>52000</v>
      </c>
      <c r="F17" s="54">
        <f t="shared" si="0"/>
        <v>624000</v>
      </c>
    </row>
    <row r="18" spans="1:6" x14ac:dyDescent="0.2">
      <c r="A18" s="55" t="s">
        <v>48</v>
      </c>
      <c r="B18" s="1"/>
      <c r="C18" s="1"/>
      <c r="D18" s="1"/>
      <c r="E18" s="56">
        <v>19000</v>
      </c>
      <c r="F18" s="54">
        <f t="shared" si="0"/>
        <v>228000</v>
      </c>
    </row>
    <row r="19" spans="1:6" ht="30" x14ac:dyDescent="0.2">
      <c r="A19" s="58" t="s">
        <v>68</v>
      </c>
      <c r="B19" s="1"/>
      <c r="C19" s="1"/>
      <c r="D19" s="1"/>
      <c r="E19" s="56">
        <v>13500</v>
      </c>
      <c r="F19" s="54">
        <f t="shared" si="0"/>
        <v>162000</v>
      </c>
    </row>
    <row r="20" spans="1:6" ht="30" x14ac:dyDescent="0.2">
      <c r="A20" s="59" t="s">
        <v>69</v>
      </c>
      <c r="B20" s="1"/>
      <c r="C20" s="1"/>
      <c r="D20" s="1"/>
      <c r="E20" s="1">
        <v>14500</v>
      </c>
      <c r="F20" s="54">
        <f t="shared" si="0"/>
        <v>174000</v>
      </c>
    </row>
    <row r="21" spans="1:6" ht="30" x14ac:dyDescent="0.2">
      <c r="A21" s="55" t="s">
        <v>70</v>
      </c>
      <c r="B21" s="1"/>
      <c r="C21" s="1"/>
      <c r="D21" s="1"/>
      <c r="E21" s="56">
        <v>13500</v>
      </c>
      <c r="F21" s="54">
        <f t="shared" si="0"/>
        <v>162000</v>
      </c>
    </row>
    <row r="22" spans="1:6" x14ac:dyDescent="0.2">
      <c r="A22" s="4" t="s">
        <v>194</v>
      </c>
      <c r="B22" s="1"/>
      <c r="C22" s="1"/>
      <c r="D22" s="1"/>
      <c r="E22" s="1"/>
      <c r="F22" s="54">
        <f t="shared" si="0"/>
        <v>0</v>
      </c>
    </row>
    <row r="23" spans="1:6" x14ac:dyDescent="0.2">
      <c r="A23" s="1" t="s">
        <v>75</v>
      </c>
      <c r="B23" s="1"/>
      <c r="C23" s="1"/>
      <c r="D23" s="1"/>
      <c r="E23" s="56">
        <v>52000</v>
      </c>
      <c r="F23" s="54">
        <f t="shared" si="0"/>
        <v>624000</v>
      </c>
    </row>
    <row r="24" spans="1:6" ht="15.75" x14ac:dyDescent="0.2">
      <c r="A24" s="8" t="s">
        <v>49</v>
      </c>
      <c r="B24" s="1"/>
      <c r="C24" s="1"/>
      <c r="D24" s="1"/>
      <c r="E24" s="56">
        <v>19000</v>
      </c>
      <c r="F24" s="54">
        <f t="shared" si="0"/>
        <v>228000</v>
      </c>
    </row>
    <row r="25" spans="1:6" x14ac:dyDescent="0.2">
      <c r="A25" s="7" t="s">
        <v>76</v>
      </c>
      <c r="B25" s="1"/>
      <c r="C25" s="1"/>
      <c r="D25" s="1"/>
      <c r="E25" s="1">
        <v>13500</v>
      </c>
      <c r="F25" s="54">
        <f t="shared" si="0"/>
        <v>162000</v>
      </c>
    </row>
    <row r="26" spans="1:6" x14ac:dyDescent="0.2">
      <c r="A26" s="1" t="s">
        <v>77</v>
      </c>
      <c r="B26" s="1"/>
      <c r="C26" s="1"/>
      <c r="D26" s="1"/>
      <c r="E26" s="1">
        <v>25500</v>
      </c>
      <c r="F26" s="54">
        <f t="shared" si="0"/>
        <v>306000</v>
      </c>
    </row>
    <row r="27" spans="1:6" ht="30" x14ac:dyDescent="0.2">
      <c r="A27" s="7" t="s">
        <v>78</v>
      </c>
      <c r="B27" s="1"/>
      <c r="C27" s="1"/>
      <c r="D27" s="1"/>
      <c r="E27" s="1">
        <v>13500</v>
      </c>
      <c r="F27" s="54">
        <f t="shared" si="0"/>
        <v>162000</v>
      </c>
    </row>
  </sheetData>
  <mergeCells count="1">
    <mergeCell ref="D5:F5"/>
  </mergeCells>
  <phoneticPr fontId="16" type="noConversion"/>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D46"/>
  <sheetViews>
    <sheetView zoomScale="125" zoomScaleNormal="125" zoomScalePageLayoutView="125" workbookViewId="0" xr3:uid="{7BE570AB-09E9-518F-B8F7-3F91B7162CA9}">
      <selection activeCell="B4" sqref="B4:C4"/>
    </sheetView>
  </sheetViews>
  <sheetFormatPr defaultColWidth="10.97265625" defaultRowHeight="15" x14ac:dyDescent="0.2"/>
  <cols>
    <col min="3" max="3" width="62.1484375" customWidth="1"/>
  </cols>
  <sheetData>
    <row r="4" spans="2:4" ht="21" x14ac:dyDescent="0.3">
      <c r="B4" s="115" t="s">
        <v>240</v>
      </c>
      <c r="C4" s="115"/>
      <c r="D4" s="69"/>
    </row>
    <row r="5" spans="2:4" x14ac:dyDescent="0.2">
      <c r="B5" s="69"/>
      <c r="C5" s="69"/>
      <c r="D5" s="69"/>
    </row>
    <row r="6" spans="2:4" x14ac:dyDescent="0.2">
      <c r="B6" s="70" t="s">
        <v>200</v>
      </c>
      <c r="C6" s="71"/>
      <c r="D6" s="99">
        <f>SUM(D7:D13)</f>
        <v>0</v>
      </c>
    </row>
    <row r="7" spans="2:4" x14ac:dyDescent="0.2">
      <c r="B7" s="72" t="s">
        <v>201</v>
      </c>
      <c r="C7" s="73"/>
      <c r="D7" s="75"/>
    </row>
    <row r="8" spans="2:4" x14ac:dyDescent="0.2">
      <c r="B8" s="72" t="s">
        <v>202</v>
      </c>
      <c r="C8" s="73"/>
      <c r="D8" s="75"/>
    </row>
    <row r="9" spans="2:4" x14ac:dyDescent="0.2">
      <c r="B9" s="72" t="s">
        <v>203</v>
      </c>
      <c r="C9" s="73"/>
      <c r="D9" s="75"/>
    </row>
    <row r="10" spans="2:4" x14ac:dyDescent="0.2">
      <c r="B10" s="72" t="s">
        <v>204</v>
      </c>
      <c r="C10" s="73"/>
      <c r="D10" s="75"/>
    </row>
    <row r="11" spans="2:4" x14ac:dyDescent="0.2">
      <c r="B11" s="72" t="s">
        <v>205</v>
      </c>
      <c r="C11" s="73"/>
      <c r="D11" s="75"/>
    </row>
    <row r="12" spans="2:4" x14ac:dyDescent="0.2">
      <c r="B12" s="72" t="s">
        <v>206</v>
      </c>
      <c r="C12" s="73"/>
      <c r="D12" s="75"/>
    </row>
    <row r="13" spans="2:4" x14ac:dyDescent="0.2">
      <c r="B13" s="72" t="s">
        <v>207</v>
      </c>
      <c r="C13" s="73"/>
      <c r="D13" s="75"/>
    </row>
    <row r="14" spans="2:4" x14ac:dyDescent="0.2">
      <c r="B14" s="74" t="s">
        <v>208</v>
      </c>
      <c r="C14" s="73"/>
      <c r="D14" s="100">
        <f>SUM(D15:D23)</f>
        <v>0</v>
      </c>
    </row>
    <row r="15" spans="2:4" x14ac:dyDescent="0.2">
      <c r="B15" s="72" t="s">
        <v>209</v>
      </c>
      <c r="C15" s="73"/>
      <c r="D15" s="75"/>
    </row>
    <row r="16" spans="2:4" x14ac:dyDescent="0.2">
      <c r="B16" s="72" t="s">
        <v>210</v>
      </c>
      <c r="C16" s="73"/>
      <c r="D16" s="75"/>
    </row>
    <row r="17" spans="2:4" x14ac:dyDescent="0.2">
      <c r="B17" s="72" t="s">
        <v>211</v>
      </c>
      <c r="C17" s="73"/>
      <c r="D17" s="75"/>
    </row>
    <row r="18" spans="2:4" x14ac:dyDescent="0.2">
      <c r="B18" s="72" t="s">
        <v>212</v>
      </c>
      <c r="C18" s="73"/>
      <c r="D18" s="75"/>
    </row>
    <row r="19" spans="2:4" x14ac:dyDescent="0.2">
      <c r="B19" s="72" t="s">
        <v>213</v>
      </c>
      <c r="C19" s="73"/>
      <c r="D19" s="75"/>
    </row>
    <row r="20" spans="2:4" x14ac:dyDescent="0.2">
      <c r="B20" s="72" t="s">
        <v>214</v>
      </c>
      <c r="C20" s="73"/>
      <c r="D20" s="75"/>
    </row>
    <row r="21" spans="2:4" x14ac:dyDescent="0.2">
      <c r="B21" s="72" t="s">
        <v>215</v>
      </c>
      <c r="C21" s="73"/>
      <c r="D21" s="75"/>
    </row>
    <row r="22" spans="2:4" x14ac:dyDescent="0.2">
      <c r="B22" s="72" t="s">
        <v>216</v>
      </c>
      <c r="C22" s="73"/>
      <c r="D22" s="75"/>
    </row>
    <row r="23" spans="2:4" x14ac:dyDescent="0.2">
      <c r="B23" s="72" t="s">
        <v>217</v>
      </c>
      <c r="C23" s="73"/>
      <c r="D23" s="75"/>
    </row>
    <row r="24" spans="2:4" x14ac:dyDescent="0.2">
      <c r="B24" s="74" t="s">
        <v>218</v>
      </c>
      <c r="C24" s="73"/>
      <c r="D24" s="100">
        <f>SUM(D25:D33)</f>
        <v>0</v>
      </c>
    </row>
    <row r="25" spans="2:4" x14ac:dyDescent="0.2">
      <c r="B25" s="72" t="s">
        <v>219</v>
      </c>
      <c r="C25" s="73"/>
      <c r="D25" s="75"/>
    </row>
    <row r="26" spans="2:4" x14ac:dyDescent="0.2">
      <c r="B26" s="72" t="s">
        <v>220</v>
      </c>
      <c r="C26" s="73"/>
      <c r="D26" s="75"/>
    </row>
    <row r="27" spans="2:4" x14ac:dyDescent="0.2">
      <c r="B27" s="72" t="s">
        <v>221</v>
      </c>
      <c r="C27" s="73"/>
      <c r="D27" s="75"/>
    </row>
    <row r="28" spans="2:4" x14ac:dyDescent="0.2">
      <c r="B28" s="72" t="s">
        <v>222</v>
      </c>
      <c r="C28" s="73"/>
      <c r="D28" s="75"/>
    </row>
    <row r="29" spans="2:4" x14ac:dyDescent="0.2">
      <c r="B29" s="72" t="s">
        <v>223</v>
      </c>
      <c r="C29" s="73"/>
      <c r="D29" s="75"/>
    </row>
    <row r="30" spans="2:4" x14ac:dyDescent="0.2">
      <c r="B30" s="72" t="s">
        <v>224</v>
      </c>
      <c r="C30" s="73"/>
      <c r="D30" s="75"/>
    </row>
    <row r="31" spans="2:4" x14ac:dyDescent="0.2">
      <c r="B31" s="72" t="s">
        <v>225</v>
      </c>
      <c r="C31" s="73"/>
      <c r="D31" s="75"/>
    </row>
    <row r="32" spans="2:4" x14ac:dyDescent="0.2">
      <c r="B32" s="72" t="s">
        <v>226</v>
      </c>
      <c r="C32" s="73"/>
      <c r="D32" s="75"/>
    </row>
    <row r="33" spans="2:4" x14ac:dyDescent="0.2">
      <c r="B33" s="72" t="s">
        <v>227</v>
      </c>
      <c r="C33" s="73"/>
      <c r="D33" s="75"/>
    </row>
    <row r="34" spans="2:4" x14ac:dyDescent="0.2">
      <c r="B34" s="74" t="s">
        <v>228</v>
      </c>
      <c r="C34" s="73"/>
      <c r="D34" s="100">
        <f>SUM(D35:D43)</f>
        <v>0</v>
      </c>
    </row>
    <row r="35" spans="2:4" x14ac:dyDescent="0.2">
      <c r="B35" s="72" t="s">
        <v>229</v>
      </c>
      <c r="C35" s="73"/>
      <c r="D35" s="75"/>
    </row>
    <row r="36" spans="2:4" x14ac:dyDescent="0.2">
      <c r="B36" s="72" t="s">
        <v>230</v>
      </c>
      <c r="C36" s="73"/>
      <c r="D36" s="75"/>
    </row>
    <row r="37" spans="2:4" x14ac:dyDescent="0.2">
      <c r="B37" s="72" t="s">
        <v>231</v>
      </c>
      <c r="C37" s="73"/>
      <c r="D37" s="75"/>
    </row>
    <row r="38" spans="2:4" x14ac:dyDescent="0.2">
      <c r="B38" s="72" t="s">
        <v>232</v>
      </c>
      <c r="C38" s="73"/>
      <c r="D38" s="75"/>
    </row>
    <row r="39" spans="2:4" x14ac:dyDescent="0.2">
      <c r="B39" s="72" t="s">
        <v>233</v>
      </c>
      <c r="C39" s="73"/>
      <c r="D39" s="75"/>
    </row>
    <row r="40" spans="2:4" x14ac:dyDescent="0.2">
      <c r="B40" s="72" t="s">
        <v>234</v>
      </c>
      <c r="C40" s="73"/>
      <c r="D40" s="75"/>
    </row>
    <row r="41" spans="2:4" x14ac:dyDescent="0.2">
      <c r="B41" s="72" t="s">
        <v>235</v>
      </c>
      <c r="C41" s="73"/>
      <c r="D41" s="75"/>
    </row>
    <row r="42" spans="2:4" x14ac:dyDescent="0.2">
      <c r="B42" s="72" t="s">
        <v>236</v>
      </c>
      <c r="C42" s="73"/>
      <c r="D42" s="75"/>
    </row>
    <row r="43" spans="2:4" x14ac:dyDescent="0.2">
      <c r="B43" s="72" t="s">
        <v>237</v>
      </c>
      <c r="C43" s="73"/>
      <c r="D43" s="75"/>
    </row>
    <row r="45" spans="2:4" ht="15.75" thickBot="1" x14ac:dyDescent="0.25"/>
    <row r="46" spans="2:4" ht="15.75" thickBot="1" x14ac:dyDescent="0.25">
      <c r="B46" s="102" t="s">
        <v>239</v>
      </c>
      <c r="C46" s="103"/>
      <c r="D46" s="106">
        <f>D6+D14+D24+D34</f>
        <v>0</v>
      </c>
    </row>
  </sheetData>
  <mergeCells count="1">
    <mergeCell ref="B4:C4"/>
  </mergeCell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F26"/>
  <sheetViews>
    <sheetView zoomScale="125" zoomScaleNormal="125" zoomScalePageLayoutView="125" workbookViewId="0" xr3:uid="{65FA3815-DCC1-5481-872F-D2879ED395ED}">
      <selection activeCell="B4" sqref="B4:D4"/>
    </sheetView>
  </sheetViews>
  <sheetFormatPr defaultColWidth="10.97265625" defaultRowHeight="15" x14ac:dyDescent="0.2"/>
  <cols>
    <col min="3" max="3" width="59.43359375" customWidth="1"/>
    <col min="4" max="4" width="16.02734375" customWidth="1"/>
    <col min="5" max="5" width="17.6328125" customWidth="1"/>
    <col min="6" max="6" width="14.1796875" customWidth="1"/>
  </cols>
  <sheetData>
    <row r="4" spans="2:4" ht="23.25" x14ac:dyDescent="0.3">
      <c r="B4" s="116" t="s">
        <v>195</v>
      </c>
      <c r="C4" s="116"/>
      <c r="D4" s="116"/>
    </row>
    <row r="6" spans="2:4" ht="45" x14ac:dyDescent="0.2">
      <c r="D6" s="13" t="s">
        <v>30</v>
      </c>
    </row>
    <row r="7" spans="2:4" x14ac:dyDescent="0.2">
      <c r="B7" s="4" t="s">
        <v>31</v>
      </c>
      <c r="C7" s="1"/>
      <c r="D7" s="1"/>
    </row>
    <row r="8" spans="2:4" x14ac:dyDescent="0.2">
      <c r="C8" s="68" t="s">
        <v>196</v>
      </c>
      <c r="D8" s="19">
        <v>5000</v>
      </c>
    </row>
    <row r="9" spans="2:4" x14ac:dyDescent="0.2">
      <c r="D9" s="19"/>
    </row>
    <row r="10" spans="2:4" x14ac:dyDescent="0.2">
      <c r="B10" s="4" t="s">
        <v>33</v>
      </c>
      <c r="D10" s="19"/>
    </row>
    <row r="11" spans="2:4" x14ac:dyDescent="0.2">
      <c r="C11" s="1" t="s">
        <v>198</v>
      </c>
      <c r="D11" s="19">
        <v>2000</v>
      </c>
    </row>
    <row r="12" spans="2:4" x14ac:dyDescent="0.2">
      <c r="C12" s="1" t="s">
        <v>35</v>
      </c>
      <c r="D12" s="20">
        <v>1000000</v>
      </c>
    </row>
    <row r="13" spans="2:4" x14ac:dyDescent="0.2">
      <c r="C13" s="1" t="s">
        <v>199</v>
      </c>
      <c r="D13" s="20">
        <v>6000000</v>
      </c>
    </row>
    <row r="14" spans="2:4" x14ac:dyDescent="0.2">
      <c r="B14" s="4" t="s">
        <v>36</v>
      </c>
      <c r="C14" s="1"/>
      <c r="D14" s="20"/>
    </row>
    <row r="15" spans="2:4" x14ac:dyDescent="0.2">
      <c r="B15" s="1" t="s">
        <v>197</v>
      </c>
      <c r="C15" s="1"/>
      <c r="D15" s="21"/>
    </row>
    <row r="16" spans="2:4" x14ac:dyDescent="0.2">
      <c r="B16" s="1"/>
      <c r="C16" s="7" t="s">
        <v>41</v>
      </c>
      <c r="D16" s="19">
        <v>360</v>
      </c>
    </row>
    <row r="17" spans="2:6" ht="45" x14ac:dyDescent="0.2">
      <c r="B17" s="4" t="s">
        <v>43</v>
      </c>
      <c r="C17" s="1"/>
      <c r="D17" s="31" t="s">
        <v>44</v>
      </c>
      <c r="E17" s="23" t="s">
        <v>45</v>
      </c>
      <c r="F17" s="33" t="s">
        <v>46</v>
      </c>
    </row>
    <row r="18" spans="2:6" x14ac:dyDescent="0.2">
      <c r="B18" s="3"/>
      <c r="C18" s="27" t="s">
        <v>51</v>
      </c>
      <c r="D18" s="16">
        <v>162000</v>
      </c>
      <c r="E18" s="25">
        <f>D8/D16</f>
        <v>13.888888888888889</v>
      </c>
      <c r="F18" s="30">
        <f>E18*D18</f>
        <v>2250000</v>
      </c>
    </row>
    <row r="19" spans="2:6" x14ac:dyDescent="0.2">
      <c r="D19" s="4"/>
    </row>
    <row r="20" spans="2:6" x14ac:dyDescent="0.2">
      <c r="E20" s="32">
        <f>SUM(E18:E18)</f>
        <v>13.888888888888889</v>
      </c>
      <c r="F20" s="12">
        <f>SUM(F18:F18)</f>
        <v>2250000</v>
      </c>
    </row>
    <row r="21" spans="2:6" ht="30" x14ac:dyDescent="0.2">
      <c r="D21" s="11" t="s">
        <v>53</v>
      </c>
    </row>
    <row r="22" spans="2:6" x14ac:dyDescent="0.2">
      <c r="C22" s="4" t="s">
        <v>36</v>
      </c>
      <c r="D22" s="10">
        <f>F20</f>
        <v>2250000</v>
      </c>
    </row>
    <row r="23" spans="2:6" x14ac:dyDescent="0.2">
      <c r="C23" s="4" t="s">
        <v>54</v>
      </c>
      <c r="D23" s="18">
        <f>D12</f>
        <v>1000000</v>
      </c>
    </row>
    <row r="24" spans="2:6" x14ac:dyDescent="0.2">
      <c r="C24" s="4" t="s">
        <v>55</v>
      </c>
      <c r="D24" s="14">
        <f>D11*D8</f>
        <v>10000000</v>
      </c>
    </row>
    <row r="25" spans="2:6" x14ac:dyDescent="0.2">
      <c r="C25" s="24" t="s">
        <v>238</v>
      </c>
      <c r="D25" s="14">
        <f>'Otros gastos (Cadáveres)'!D46</f>
        <v>0</v>
      </c>
    </row>
    <row r="26" spans="2:6" x14ac:dyDescent="0.2">
      <c r="C26" s="24" t="s">
        <v>56</v>
      </c>
      <c r="D26" s="12">
        <f>SUM(D22:D24)</f>
        <v>13250000</v>
      </c>
    </row>
  </sheetData>
  <mergeCells count="1">
    <mergeCell ref="B4:D4"/>
  </mergeCells>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4:D46"/>
  <sheetViews>
    <sheetView zoomScale="125" zoomScaleNormal="125" zoomScalePageLayoutView="125" workbookViewId="0" xr3:uid="{FF0BDA26-1AD6-5648-BD9A-E01AA4DDCA7C}">
      <selection activeCell="B4" sqref="B4:C4"/>
    </sheetView>
  </sheetViews>
  <sheetFormatPr defaultColWidth="10.97265625" defaultRowHeight="15" x14ac:dyDescent="0.2"/>
  <cols>
    <col min="3" max="3" width="62.1484375" customWidth="1"/>
  </cols>
  <sheetData>
    <row r="4" spans="2:4" ht="21" x14ac:dyDescent="0.3">
      <c r="B4" s="115" t="s">
        <v>240</v>
      </c>
      <c r="C4" s="115"/>
      <c r="D4" s="69"/>
    </row>
    <row r="5" spans="2:4" x14ac:dyDescent="0.2">
      <c r="B5" s="69"/>
      <c r="C5" s="69"/>
      <c r="D5" s="69"/>
    </row>
    <row r="6" spans="2:4" x14ac:dyDescent="0.2">
      <c r="B6" s="70" t="s">
        <v>200</v>
      </c>
      <c r="C6" s="71"/>
      <c r="D6" s="104">
        <f>SUM(D7:D13)</f>
        <v>0</v>
      </c>
    </row>
    <row r="7" spans="2:4" x14ac:dyDescent="0.2">
      <c r="B7" s="72" t="s">
        <v>201</v>
      </c>
      <c r="C7" s="73"/>
      <c r="D7" s="73"/>
    </row>
    <row r="8" spans="2:4" x14ac:dyDescent="0.2">
      <c r="B8" s="72" t="s">
        <v>202</v>
      </c>
      <c r="C8" s="73"/>
      <c r="D8" s="73"/>
    </row>
    <row r="9" spans="2:4" x14ac:dyDescent="0.2">
      <c r="B9" s="72" t="s">
        <v>203</v>
      </c>
      <c r="C9" s="73"/>
      <c r="D9" s="73"/>
    </row>
    <row r="10" spans="2:4" x14ac:dyDescent="0.2">
      <c r="B10" s="72" t="s">
        <v>204</v>
      </c>
      <c r="C10" s="73"/>
      <c r="D10" s="73"/>
    </row>
    <row r="11" spans="2:4" x14ac:dyDescent="0.2">
      <c r="B11" s="72" t="s">
        <v>205</v>
      </c>
      <c r="C11" s="73"/>
      <c r="D11" s="73"/>
    </row>
    <row r="12" spans="2:4" x14ac:dyDescent="0.2">
      <c r="B12" s="72" t="s">
        <v>206</v>
      </c>
      <c r="C12" s="73"/>
      <c r="D12" s="73"/>
    </row>
    <row r="13" spans="2:4" x14ac:dyDescent="0.2">
      <c r="B13" s="72" t="s">
        <v>207</v>
      </c>
      <c r="C13" s="73"/>
      <c r="D13" s="73"/>
    </row>
    <row r="14" spans="2:4" x14ac:dyDescent="0.2">
      <c r="B14" s="74" t="s">
        <v>208</v>
      </c>
      <c r="C14" s="73"/>
      <c r="D14" s="105">
        <f>SUM(D15:D23)</f>
        <v>0</v>
      </c>
    </row>
    <row r="15" spans="2:4" x14ac:dyDescent="0.2">
      <c r="B15" s="72" t="s">
        <v>209</v>
      </c>
      <c r="C15" s="73"/>
      <c r="D15" s="73"/>
    </row>
    <row r="16" spans="2:4" x14ac:dyDescent="0.2">
      <c r="B16" s="72" t="s">
        <v>210</v>
      </c>
      <c r="C16" s="73"/>
      <c r="D16" s="73"/>
    </row>
    <row r="17" spans="2:4" x14ac:dyDescent="0.2">
      <c r="B17" s="72" t="s">
        <v>211</v>
      </c>
      <c r="C17" s="73"/>
      <c r="D17" s="73"/>
    </row>
    <row r="18" spans="2:4" x14ac:dyDescent="0.2">
      <c r="B18" s="72" t="s">
        <v>212</v>
      </c>
      <c r="C18" s="73"/>
      <c r="D18" s="73"/>
    </row>
    <row r="19" spans="2:4" x14ac:dyDescent="0.2">
      <c r="B19" s="72" t="s">
        <v>213</v>
      </c>
      <c r="C19" s="73"/>
      <c r="D19" s="73"/>
    </row>
    <row r="20" spans="2:4" x14ac:dyDescent="0.2">
      <c r="B20" s="72" t="s">
        <v>214</v>
      </c>
      <c r="C20" s="73"/>
      <c r="D20" s="73"/>
    </row>
    <row r="21" spans="2:4" x14ac:dyDescent="0.2">
      <c r="B21" s="72" t="s">
        <v>215</v>
      </c>
      <c r="C21" s="73"/>
      <c r="D21" s="73"/>
    </row>
    <row r="22" spans="2:4" x14ac:dyDescent="0.2">
      <c r="B22" s="72" t="s">
        <v>216</v>
      </c>
      <c r="C22" s="73"/>
      <c r="D22" s="73"/>
    </row>
    <row r="23" spans="2:4" x14ac:dyDescent="0.2">
      <c r="B23" s="72" t="s">
        <v>217</v>
      </c>
      <c r="C23" s="73"/>
      <c r="D23" s="73"/>
    </row>
    <row r="24" spans="2:4" x14ac:dyDescent="0.2">
      <c r="B24" s="74" t="s">
        <v>218</v>
      </c>
      <c r="C24" s="73"/>
      <c r="D24" s="105">
        <f>SUM(D25:D33)</f>
        <v>0</v>
      </c>
    </row>
    <row r="25" spans="2:4" x14ac:dyDescent="0.2">
      <c r="B25" s="72" t="s">
        <v>219</v>
      </c>
      <c r="C25" s="73"/>
      <c r="D25" s="73"/>
    </row>
    <row r="26" spans="2:4" x14ac:dyDescent="0.2">
      <c r="B26" s="72" t="s">
        <v>220</v>
      </c>
      <c r="C26" s="73"/>
      <c r="D26" s="73"/>
    </row>
    <row r="27" spans="2:4" x14ac:dyDescent="0.2">
      <c r="B27" s="72" t="s">
        <v>221</v>
      </c>
      <c r="C27" s="73"/>
      <c r="D27" s="73"/>
    </row>
    <row r="28" spans="2:4" x14ac:dyDescent="0.2">
      <c r="B28" s="72" t="s">
        <v>222</v>
      </c>
      <c r="C28" s="73"/>
      <c r="D28" s="73"/>
    </row>
    <row r="29" spans="2:4" x14ac:dyDescent="0.2">
      <c r="B29" s="72" t="s">
        <v>223</v>
      </c>
      <c r="C29" s="73"/>
      <c r="D29" s="73"/>
    </row>
    <row r="30" spans="2:4" x14ac:dyDescent="0.2">
      <c r="B30" s="72" t="s">
        <v>224</v>
      </c>
      <c r="C30" s="73"/>
      <c r="D30" s="73"/>
    </row>
    <row r="31" spans="2:4" x14ac:dyDescent="0.2">
      <c r="B31" s="72" t="s">
        <v>225</v>
      </c>
      <c r="C31" s="73"/>
      <c r="D31" s="73"/>
    </row>
    <row r="32" spans="2:4" x14ac:dyDescent="0.2">
      <c r="B32" s="72" t="s">
        <v>226</v>
      </c>
      <c r="C32" s="73"/>
      <c r="D32" s="73"/>
    </row>
    <row r="33" spans="2:4" x14ac:dyDescent="0.2">
      <c r="B33" s="72" t="s">
        <v>227</v>
      </c>
      <c r="C33" s="73"/>
      <c r="D33" s="73"/>
    </row>
    <row r="34" spans="2:4" x14ac:dyDescent="0.2">
      <c r="B34" s="74" t="s">
        <v>228</v>
      </c>
      <c r="C34" s="73"/>
      <c r="D34" s="105">
        <f>SUM(D35:D43)</f>
        <v>0</v>
      </c>
    </row>
    <row r="35" spans="2:4" x14ac:dyDescent="0.2">
      <c r="B35" s="72" t="s">
        <v>229</v>
      </c>
      <c r="C35" s="73"/>
      <c r="D35" s="73"/>
    </row>
    <row r="36" spans="2:4" x14ac:dyDescent="0.2">
      <c r="B36" s="72" t="s">
        <v>230</v>
      </c>
      <c r="C36" s="73"/>
      <c r="D36" s="73"/>
    </row>
    <row r="37" spans="2:4" x14ac:dyDescent="0.2">
      <c r="B37" s="72" t="s">
        <v>231</v>
      </c>
      <c r="C37" s="73"/>
      <c r="D37" s="73"/>
    </row>
    <row r="38" spans="2:4" x14ac:dyDescent="0.2">
      <c r="B38" s="72" t="s">
        <v>232</v>
      </c>
      <c r="C38" s="73"/>
      <c r="D38" s="73"/>
    </row>
    <row r="39" spans="2:4" x14ac:dyDescent="0.2">
      <c r="B39" s="72" t="s">
        <v>233</v>
      </c>
      <c r="C39" s="73"/>
      <c r="D39" s="73"/>
    </row>
    <row r="40" spans="2:4" x14ac:dyDescent="0.2">
      <c r="B40" s="72" t="s">
        <v>234</v>
      </c>
      <c r="C40" s="73"/>
      <c r="D40" s="73"/>
    </row>
    <row r="41" spans="2:4" x14ac:dyDescent="0.2">
      <c r="B41" s="72" t="s">
        <v>235</v>
      </c>
      <c r="C41" s="73"/>
      <c r="D41" s="73"/>
    </row>
    <row r="42" spans="2:4" x14ac:dyDescent="0.2">
      <c r="B42" s="72" t="s">
        <v>236</v>
      </c>
      <c r="C42" s="73"/>
      <c r="D42" s="73"/>
    </row>
    <row r="43" spans="2:4" x14ac:dyDescent="0.2">
      <c r="B43" s="72" t="s">
        <v>237</v>
      </c>
      <c r="C43" s="73"/>
      <c r="D43" s="73"/>
    </row>
    <row r="44" spans="2:4" x14ac:dyDescent="0.2">
      <c r="B44" s="69"/>
      <c r="C44" s="69"/>
      <c r="D44" s="69"/>
    </row>
    <row r="45" spans="2:4" ht="15.75" thickBot="1" x14ac:dyDescent="0.25">
      <c r="B45" s="69"/>
      <c r="C45" s="69"/>
      <c r="D45" s="69"/>
    </row>
    <row r="46" spans="2:4" ht="15.75" thickBot="1" x14ac:dyDescent="0.25">
      <c r="B46" s="102" t="s">
        <v>239</v>
      </c>
      <c r="C46" s="103"/>
      <c r="D46" s="106">
        <f>D34+D24+D14+D6</f>
        <v>0</v>
      </c>
    </row>
  </sheetData>
  <mergeCells count="1">
    <mergeCell ref="B4:C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D73"/>
  <sheetViews>
    <sheetView showGridLines="0" topLeftCell="A50" zoomScale="125" zoomScaleNormal="125" zoomScalePageLayoutView="125" workbookViewId="0" xr3:uid="{AEA406A1-0E4B-5B11-9CD5-51D6E497D94C}">
      <selection activeCell="A59" sqref="A59:XFD70"/>
    </sheetView>
  </sheetViews>
  <sheetFormatPr defaultColWidth="8.875" defaultRowHeight="15" x14ac:dyDescent="0.2"/>
  <cols>
    <col min="4" max="4" width="102.84375" customWidth="1"/>
  </cols>
  <sheetData>
    <row r="3" spans="3:4" ht="21" x14ac:dyDescent="0.3">
      <c r="C3" s="34" t="s">
        <v>0</v>
      </c>
    </row>
    <row r="5" spans="3:4" ht="18.75" x14ac:dyDescent="0.25">
      <c r="C5" s="86" t="s">
        <v>1</v>
      </c>
      <c r="D5" s="87"/>
    </row>
    <row r="6" spans="3:4" ht="15.75" thickBot="1" x14ac:dyDescent="0.25">
      <c r="C6" s="87"/>
      <c r="D6" s="87"/>
    </row>
    <row r="7" spans="3:4" x14ac:dyDescent="0.2">
      <c r="C7" s="76" t="s">
        <v>2</v>
      </c>
      <c r="D7" s="77"/>
    </row>
    <row r="8" spans="3:4" x14ac:dyDescent="0.2">
      <c r="C8" s="78"/>
      <c r="D8" s="79"/>
    </row>
    <row r="9" spans="3:4" ht="45" x14ac:dyDescent="0.2">
      <c r="C9" s="90" t="s">
        <v>3</v>
      </c>
      <c r="D9" s="84" t="s">
        <v>4</v>
      </c>
    </row>
    <row r="10" spans="3:4" ht="30" x14ac:dyDescent="0.2">
      <c r="C10" s="90" t="s">
        <v>3</v>
      </c>
      <c r="D10" s="84" t="s">
        <v>5</v>
      </c>
    </row>
    <row r="11" spans="3:4" ht="59.25" x14ac:dyDescent="0.2">
      <c r="C11" s="90" t="s">
        <v>3</v>
      </c>
      <c r="D11" s="84" t="s">
        <v>6</v>
      </c>
    </row>
    <row r="12" spans="3:4" ht="59.25" x14ac:dyDescent="0.2">
      <c r="C12" s="90" t="s">
        <v>3</v>
      </c>
      <c r="D12" s="84" t="s">
        <v>7</v>
      </c>
    </row>
    <row r="13" spans="3:4" ht="45" x14ac:dyDescent="0.2">
      <c r="C13" s="90" t="s">
        <v>3</v>
      </c>
      <c r="D13" s="84" t="s">
        <v>8</v>
      </c>
    </row>
    <row r="14" spans="3:4" ht="45" x14ac:dyDescent="0.2">
      <c r="C14" s="90" t="s">
        <v>3</v>
      </c>
      <c r="D14" s="84" t="s">
        <v>9</v>
      </c>
    </row>
    <row r="15" spans="3:4" x14ac:dyDescent="0.2">
      <c r="C15" s="78"/>
      <c r="D15" s="80"/>
    </row>
    <row r="16" spans="3:4" x14ac:dyDescent="0.2">
      <c r="C16" s="78" t="s">
        <v>10</v>
      </c>
      <c r="D16" s="80"/>
    </row>
    <row r="17" spans="3:4" x14ac:dyDescent="0.2">
      <c r="C17" s="78"/>
      <c r="D17" s="80"/>
    </row>
    <row r="18" spans="3:4" ht="15.75" x14ac:dyDescent="0.2">
      <c r="C18" s="90" t="s">
        <v>3</v>
      </c>
      <c r="D18" s="84" t="s">
        <v>11</v>
      </c>
    </row>
    <row r="19" spans="3:4" ht="30" x14ac:dyDescent="0.2">
      <c r="C19" s="90" t="s">
        <v>3</v>
      </c>
      <c r="D19" s="84" t="s">
        <v>12</v>
      </c>
    </row>
    <row r="20" spans="3:4" ht="15.75" thickBot="1" x14ac:dyDescent="0.25">
      <c r="C20" s="91" t="s">
        <v>3</v>
      </c>
      <c r="D20" s="85" t="s">
        <v>247</v>
      </c>
    </row>
    <row r="21" spans="3:4" x14ac:dyDescent="0.2">
      <c r="D21" s="40"/>
    </row>
    <row r="22" spans="3:4" x14ac:dyDescent="0.2">
      <c r="D22" s="40"/>
    </row>
    <row r="23" spans="3:4" ht="18.75" x14ac:dyDescent="0.25">
      <c r="C23" s="86" t="s">
        <v>13</v>
      </c>
      <c r="D23" s="88"/>
    </row>
    <row r="24" spans="3:4" ht="15.75" thickBot="1" x14ac:dyDescent="0.25">
      <c r="C24" s="87"/>
      <c r="D24" s="88"/>
    </row>
    <row r="25" spans="3:4" x14ac:dyDescent="0.2">
      <c r="C25" s="76" t="s">
        <v>14</v>
      </c>
      <c r="D25" s="92"/>
    </row>
    <row r="26" spans="3:4" x14ac:dyDescent="0.2">
      <c r="C26" s="82"/>
      <c r="D26" s="83"/>
    </row>
    <row r="27" spans="3:4" ht="45" x14ac:dyDescent="0.2">
      <c r="C27" s="93" t="s">
        <v>3</v>
      </c>
      <c r="D27" s="94" t="s">
        <v>15</v>
      </c>
    </row>
    <row r="28" spans="3:4" ht="30" x14ac:dyDescent="0.2">
      <c r="C28" s="90" t="s">
        <v>3</v>
      </c>
      <c r="D28" s="84" t="s">
        <v>5</v>
      </c>
    </row>
    <row r="29" spans="3:4" ht="45" x14ac:dyDescent="0.2">
      <c r="C29" s="90" t="s">
        <v>3</v>
      </c>
      <c r="D29" s="84" t="s">
        <v>16</v>
      </c>
    </row>
    <row r="30" spans="3:4" ht="59.25" x14ac:dyDescent="0.2">
      <c r="C30" s="90" t="s">
        <v>3</v>
      </c>
      <c r="D30" s="84" t="s">
        <v>17</v>
      </c>
    </row>
    <row r="31" spans="3:4" ht="59.25" x14ac:dyDescent="0.2">
      <c r="C31" s="90" t="s">
        <v>3</v>
      </c>
      <c r="D31" s="84" t="s">
        <v>18</v>
      </c>
    </row>
    <row r="32" spans="3:4" ht="45" x14ac:dyDescent="0.2">
      <c r="C32" s="90" t="s">
        <v>3</v>
      </c>
      <c r="D32" s="84" t="s">
        <v>19</v>
      </c>
    </row>
    <row r="33" spans="3:4" ht="45" x14ac:dyDescent="0.2">
      <c r="C33" s="90" t="s">
        <v>3</v>
      </c>
      <c r="D33" s="84" t="s">
        <v>20</v>
      </c>
    </row>
    <row r="34" spans="3:4" ht="45" x14ac:dyDescent="0.2">
      <c r="C34" s="90" t="s">
        <v>3</v>
      </c>
      <c r="D34" s="84" t="s">
        <v>244</v>
      </c>
    </row>
    <row r="35" spans="3:4" x14ac:dyDescent="0.2">
      <c r="C35" s="95"/>
      <c r="D35" s="96"/>
    </row>
    <row r="36" spans="3:4" x14ac:dyDescent="0.2">
      <c r="C36" s="97" t="s">
        <v>10</v>
      </c>
      <c r="D36" s="81"/>
    </row>
    <row r="37" spans="3:4" x14ac:dyDescent="0.2">
      <c r="C37" s="89"/>
      <c r="D37" s="83"/>
    </row>
    <row r="38" spans="3:4" ht="15.75" x14ac:dyDescent="0.2">
      <c r="C38" s="93" t="s">
        <v>3</v>
      </c>
      <c r="D38" s="94" t="s">
        <v>245</v>
      </c>
    </row>
    <row r="39" spans="3:4" ht="30" x14ac:dyDescent="0.2">
      <c r="C39" s="90" t="s">
        <v>3</v>
      </c>
      <c r="D39" s="84" t="s">
        <v>246</v>
      </c>
    </row>
    <row r="40" spans="3:4" ht="30.75" thickBot="1" x14ac:dyDescent="0.25">
      <c r="C40" s="91" t="s">
        <v>3</v>
      </c>
      <c r="D40" s="85" t="s">
        <v>248</v>
      </c>
    </row>
    <row r="41" spans="3:4" x14ac:dyDescent="0.2">
      <c r="D41" s="40"/>
    </row>
    <row r="42" spans="3:4" x14ac:dyDescent="0.2">
      <c r="D42" s="40"/>
    </row>
    <row r="43" spans="3:4" x14ac:dyDescent="0.2">
      <c r="D43" s="40"/>
    </row>
    <row r="44" spans="3:4" ht="18.75" x14ac:dyDescent="0.25">
      <c r="C44" s="86" t="s">
        <v>21</v>
      </c>
      <c r="D44" s="88"/>
    </row>
    <row r="45" spans="3:4" ht="15.75" thickBot="1" x14ac:dyDescent="0.25">
      <c r="C45" s="87"/>
      <c r="D45" s="88"/>
    </row>
    <row r="46" spans="3:4" x14ac:dyDescent="0.2">
      <c r="C46" s="76" t="s">
        <v>22</v>
      </c>
      <c r="D46" s="92"/>
    </row>
    <row r="47" spans="3:4" x14ac:dyDescent="0.2">
      <c r="C47" s="82"/>
      <c r="D47" s="83"/>
    </row>
    <row r="48" spans="3:4" ht="45" x14ac:dyDescent="0.2">
      <c r="C48" s="90" t="s">
        <v>3</v>
      </c>
      <c r="D48" s="84" t="s">
        <v>23</v>
      </c>
    </row>
    <row r="49" spans="3:4" ht="30" x14ac:dyDescent="0.2">
      <c r="C49" s="90" t="s">
        <v>3</v>
      </c>
      <c r="D49" s="84" t="s">
        <v>5</v>
      </c>
    </row>
    <row r="50" spans="3:4" ht="59.25" x14ac:dyDescent="0.2">
      <c r="C50" s="90" t="s">
        <v>3</v>
      </c>
      <c r="D50" s="84" t="s">
        <v>24</v>
      </c>
    </row>
    <row r="51" spans="3:4" ht="45" x14ac:dyDescent="0.2">
      <c r="C51" s="90" t="s">
        <v>3</v>
      </c>
      <c r="D51" s="84" t="s">
        <v>25</v>
      </c>
    </row>
    <row r="52" spans="3:4" ht="45" x14ac:dyDescent="0.2">
      <c r="C52" s="90" t="s">
        <v>3</v>
      </c>
      <c r="D52" s="84" t="s">
        <v>26</v>
      </c>
    </row>
    <row r="53" spans="3:4" x14ac:dyDescent="0.2">
      <c r="C53" s="90"/>
      <c r="D53" s="84"/>
    </row>
    <row r="54" spans="3:4" x14ac:dyDescent="0.2">
      <c r="C54" s="98" t="s">
        <v>10</v>
      </c>
      <c r="D54" s="84"/>
    </row>
    <row r="55" spans="3:4" ht="15.75" x14ac:dyDescent="0.2">
      <c r="C55" s="90" t="s">
        <v>3</v>
      </c>
      <c r="D55" s="84" t="s">
        <v>27</v>
      </c>
    </row>
    <row r="56" spans="3:4" ht="30" x14ac:dyDescent="0.2">
      <c r="C56" s="90" t="s">
        <v>3</v>
      </c>
      <c r="D56" s="84" t="s">
        <v>249</v>
      </c>
    </row>
    <row r="57" spans="3:4" ht="15.75" thickBot="1" x14ac:dyDescent="0.25">
      <c r="C57" s="91" t="s">
        <v>3</v>
      </c>
      <c r="D57" s="85" t="s">
        <v>28</v>
      </c>
    </row>
    <row r="59" spans="3:4" ht="18.75" hidden="1" x14ac:dyDescent="0.25">
      <c r="C59" s="86" t="s">
        <v>241</v>
      </c>
      <c r="D59" s="88"/>
    </row>
    <row r="60" spans="3:4" ht="15.75" hidden="1" thickBot="1" x14ac:dyDescent="0.25">
      <c r="C60" s="87"/>
      <c r="D60" s="88"/>
    </row>
    <row r="61" spans="3:4" hidden="1" x14ac:dyDescent="0.2">
      <c r="C61" s="76" t="s">
        <v>22</v>
      </c>
      <c r="D61" s="92"/>
    </row>
    <row r="62" spans="3:4" hidden="1" x14ac:dyDescent="0.2">
      <c r="C62" s="82"/>
      <c r="D62" s="83"/>
    </row>
    <row r="63" spans="3:4" hidden="1" x14ac:dyDescent="0.2">
      <c r="C63" s="90" t="s">
        <v>3</v>
      </c>
      <c r="D63" s="84" t="s">
        <v>242</v>
      </c>
    </row>
    <row r="64" spans="3:4" hidden="1" x14ac:dyDescent="0.2">
      <c r="C64" s="90" t="s">
        <v>3</v>
      </c>
      <c r="D64" s="84" t="s">
        <v>243</v>
      </c>
    </row>
    <row r="65" spans="3:4" hidden="1" x14ac:dyDescent="0.2">
      <c r="C65" s="90" t="s">
        <v>3</v>
      </c>
      <c r="D65" s="84" t="s">
        <v>250</v>
      </c>
    </row>
    <row r="66" spans="3:4" hidden="1" x14ac:dyDescent="0.2">
      <c r="C66" s="90"/>
      <c r="D66" s="84" t="s">
        <v>251</v>
      </c>
    </row>
    <row r="67" spans="3:4" hidden="1" x14ac:dyDescent="0.2">
      <c r="C67" s="98" t="s">
        <v>10</v>
      </c>
      <c r="D67" s="84"/>
    </row>
    <row r="68" spans="3:4" hidden="1" x14ac:dyDescent="0.2">
      <c r="C68" s="90" t="s">
        <v>3</v>
      </c>
      <c r="D68" s="84" t="s">
        <v>252</v>
      </c>
    </row>
    <row r="69" spans="3:4" hidden="1" x14ac:dyDescent="0.2">
      <c r="C69" s="90" t="s">
        <v>3</v>
      </c>
      <c r="D69" s="84" t="s">
        <v>253</v>
      </c>
    </row>
    <row r="70" spans="3:4" ht="15.75" hidden="1" thickBot="1" x14ac:dyDescent="0.25">
      <c r="C70" s="91" t="s">
        <v>3</v>
      </c>
      <c r="D70" s="85" t="s">
        <v>254</v>
      </c>
    </row>
    <row r="73" spans="3:4" ht="63" customHeight="1" x14ac:dyDescent="0.2">
      <c r="C73" s="111" t="s">
        <v>255</v>
      </c>
      <c r="D73" s="111"/>
    </row>
  </sheetData>
  <mergeCells count="1">
    <mergeCell ref="C73:D7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zoomScale="125" zoomScaleNormal="125" zoomScalePageLayoutView="125" workbookViewId="0" xr3:uid="{958C4451-9541-5A59-BF78-D2F731DF1C81}">
      <selection activeCell="B2" sqref="B2:C2"/>
    </sheetView>
  </sheetViews>
  <sheetFormatPr defaultColWidth="10.97265625" defaultRowHeight="15" x14ac:dyDescent="0.2"/>
  <cols>
    <col min="2" max="2" width="5.546875" customWidth="1"/>
    <col min="3" max="3" width="42.046875" customWidth="1"/>
    <col min="4" max="4" width="11.9609375" customWidth="1"/>
    <col min="5" max="5" width="19.11328125" customWidth="1"/>
    <col min="6" max="6" width="12.57421875" customWidth="1"/>
  </cols>
  <sheetData>
    <row r="2" spans="2:6" ht="21" x14ac:dyDescent="0.3">
      <c r="B2" s="114" t="s">
        <v>57</v>
      </c>
      <c r="C2" s="114"/>
    </row>
    <row r="4" spans="2:6" ht="45" x14ac:dyDescent="0.2">
      <c r="D4" s="13" t="s">
        <v>30</v>
      </c>
    </row>
    <row r="5" spans="2:6" x14ac:dyDescent="0.2">
      <c r="B5" s="4" t="s">
        <v>31</v>
      </c>
      <c r="C5" s="1"/>
      <c r="D5" s="1"/>
    </row>
    <row r="6" spans="2:6" ht="30.95" customHeight="1" x14ac:dyDescent="0.2">
      <c r="B6" s="112" t="s">
        <v>58</v>
      </c>
      <c r="C6" s="113"/>
      <c r="D6" s="19">
        <v>6000</v>
      </c>
    </row>
    <row r="7" spans="2:6" ht="15.95" customHeight="1" x14ac:dyDescent="0.2">
      <c r="B7" s="4" t="s">
        <v>59</v>
      </c>
      <c r="C7" s="62"/>
      <c r="D7" s="21"/>
    </row>
    <row r="8" spans="2:6" x14ac:dyDescent="0.2">
      <c r="B8" s="1"/>
      <c r="C8" s="1" t="s">
        <v>60</v>
      </c>
      <c r="D8" s="53">
        <v>100000</v>
      </c>
    </row>
    <row r="9" spans="2:6" x14ac:dyDescent="0.2">
      <c r="B9" s="4" t="s">
        <v>37</v>
      </c>
      <c r="C9" s="1"/>
      <c r="D9" s="21"/>
    </row>
    <row r="10" spans="2:6" ht="15.75" x14ac:dyDescent="0.2">
      <c r="B10" s="1"/>
      <c r="C10" s="7" t="s">
        <v>61</v>
      </c>
      <c r="D10" s="19">
        <v>250</v>
      </c>
    </row>
    <row r="11" spans="2:6" ht="30" x14ac:dyDescent="0.2">
      <c r="B11" s="1"/>
      <c r="C11" s="8" t="s">
        <v>62</v>
      </c>
      <c r="D11" s="22">
        <v>300</v>
      </c>
    </row>
    <row r="12" spans="2:6" ht="30" x14ac:dyDescent="0.2">
      <c r="B12" s="1"/>
      <c r="C12" s="7" t="s">
        <v>63</v>
      </c>
      <c r="D12" s="19">
        <v>105</v>
      </c>
    </row>
    <row r="13" spans="2:6" ht="15.75" x14ac:dyDescent="0.2">
      <c r="B13" s="1"/>
      <c r="C13" s="7" t="s">
        <v>64</v>
      </c>
      <c r="D13" s="19">
        <v>600</v>
      </c>
    </row>
    <row r="15" spans="2:6" ht="59.25" x14ac:dyDescent="0.2">
      <c r="B15" s="4" t="s">
        <v>43</v>
      </c>
      <c r="C15" s="1"/>
      <c r="D15" s="31" t="s">
        <v>65</v>
      </c>
      <c r="E15" s="33" t="s">
        <v>66</v>
      </c>
      <c r="F15" s="33" t="s">
        <v>46</v>
      </c>
    </row>
    <row r="16" spans="2:6" x14ac:dyDescent="0.2">
      <c r="B16" s="3"/>
      <c r="C16" t="s">
        <v>67</v>
      </c>
      <c r="D16" s="6">
        <v>624000</v>
      </c>
      <c r="E16" s="17">
        <v>1</v>
      </c>
      <c r="F16" s="29">
        <f>D16</f>
        <v>624000</v>
      </c>
    </row>
    <row r="17" spans="2:6" x14ac:dyDescent="0.2">
      <c r="B17" s="3"/>
      <c r="C17" s="7" t="s">
        <v>48</v>
      </c>
      <c r="D17" s="6">
        <v>228000</v>
      </c>
      <c r="E17" s="36">
        <f>D$6/D10</f>
        <v>24</v>
      </c>
      <c r="F17" s="30">
        <f>E17*D17</f>
        <v>5472000</v>
      </c>
    </row>
    <row r="18" spans="2:6" ht="21" customHeight="1" x14ac:dyDescent="0.2">
      <c r="B18" s="3"/>
      <c r="C18" s="8" t="s">
        <v>68</v>
      </c>
      <c r="D18" s="6">
        <v>162000</v>
      </c>
      <c r="E18" s="36">
        <f t="shared" ref="E18:E20" si="0">D$6/D11</f>
        <v>20</v>
      </c>
      <c r="F18" s="30">
        <f>E18*D18</f>
        <v>3240000</v>
      </c>
    </row>
    <row r="19" spans="2:6" ht="17.100000000000001" customHeight="1" x14ac:dyDescent="0.2">
      <c r="B19" s="3"/>
      <c r="C19" s="15" t="s">
        <v>69</v>
      </c>
      <c r="D19" s="6">
        <v>162000</v>
      </c>
      <c r="E19" s="36">
        <f t="shared" si="0"/>
        <v>57.142857142857146</v>
      </c>
      <c r="F19" s="30">
        <f>E19*D19</f>
        <v>9257142.8571428582</v>
      </c>
    </row>
    <row r="20" spans="2:6" ht="15.75" x14ac:dyDescent="0.2">
      <c r="C20" s="7" t="s">
        <v>70</v>
      </c>
      <c r="D20" s="16">
        <v>162000</v>
      </c>
      <c r="E20" s="36">
        <f t="shared" si="0"/>
        <v>10</v>
      </c>
      <c r="F20" s="30">
        <f>E20*D20</f>
        <v>1620000</v>
      </c>
    </row>
    <row r="21" spans="2:6" x14ac:dyDescent="0.2">
      <c r="E21" s="37">
        <f>SUM(E17:E19)</f>
        <v>101.14285714285714</v>
      </c>
      <c r="F21" s="12">
        <f>SUM(F16:F19)</f>
        <v>18593142.857142858</v>
      </c>
    </row>
    <row r="23" spans="2:6" ht="45" x14ac:dyDescent="0.2">
      <c r="D23" s="11" t="s">
        <v>53</v>
      </c>
    </row>
    <row r="24" spans="2:6" x14ac:dyDescent="0.2">
      <c r="C24" s="4" t="s">
        <v>36</v>
      </c>
      <c r="D24" s="10">
        <f>F21</f>
        <v>18593142.857142858</v>
      </c>
    </row>
    <row r="25" spans="2:6" x14ac:dyDescent="0.2">
      <c r="C25" s="4" t="s">
        <v>54</v>
      </c>
      <c r="D25" s="35">
        <f>D8</f>
        <v>100000</v>
      </c>
    </row>
    <row r="26" spans="2:6" x14ac:dyDescent="0.2">
      <c r="C26" s="4" t="s">
        <v>238</v>
      </c>
      <c r="D26" s="35">
        <f>Desapariciones!D46</f>
        <v>0</v>
      </c>
    </row>
    <row r="27" spans="2:6" x14ac:dyDescent="0.2">
      <c r="C27" s="4" t="s">
        <v>56</v>
      </c>
      <c r="D27" s="12">
        <f>SUM(D24:D26)</f>
        <v>18693142.857142858</v>
      </c>
    </row>
  </sheetData>
  <mergeCells count="2">
    <mergeCell ref="B6:C6"/>
    <mergeCell ref="B2:C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D46"/>
  <sheetViews>
    <sheetView zoomScale="125" zoomScaleNormal="125" zoomScalePageLayoutView="125" workbookViewId="0" xr3:uid="{842E5F09-E766-5B8D-85AF-A39847EA96FD}">
      <selection activeCell="B4" sqref="B4:C4"/>
    </sheetView>
  </sheetViews>
  <sheetFormatPr defaultColWidth="10.97265625" defaultRowHeight="15" x14ac:dyDescent="0.2"/>
  <cols>
    <col min="3" max="3" width="62.1484375" customWidth="1"/>
  </cols>
  <sheetData>
    <row r="4" spans="2:4" ht="21" x14ac:dyDescent="0.3">
      <c r="B4" s="115" t="s">
        <v>240</v>
      </c>
      <c r="C4" s="115"/>
      <c r="D4" s="69"/>
    </row>
    <row r="5" spans="2:4" x14ac:dyDescent="0.2">
      <c r="B5" s="69"/>
      <c r="C5" s="69"/>
      <c r="D5" s="69"/>
    </row>
    <row r="6" spans="2:4" x14ac:dyDescent="0.2">
      <c r="B6" s="70" t="s">
        <v>200</v>
      </c>
      <c r="C6" s="71"/>
      <c r="D6" s="99">
        <f>SUM(D7:D13)</f>
        <v>0</v>
      </c>
    </row>
    <row r="7" spans="2:4" x14ac:dyDescent="0.2">
      <c r="B7" s="72" t="s">
        <v>201</v>
      </c>
      <c r="C7" s="73"/>
      <c r="D7" s="75"/>
    </row>
    <row r="8" spans="2:4" x14ac:dyDescent="0.2">
      <c r="B8" s="72" t="s">
        <v>202</v>
      </c>
      <c r="C8" s="73"/>
      <c r="D8" s="75"/>
    </row>
    <row r="9" spans="2:4" x14ac:dyDescent="0.2">
      <c r="B9" s="72" t="s">
        <v>203</v>
      </c>
      <c r="C9" s="73"/>
      <c r="D9" s="75"/>
    </row>
    <row r="10" spans="2:4" x14ac:dyDescent="0.2">
      <c r="B10" s="72" t="s">
        <v>204</v>
      </c>
      <c r="C10" s="73"/>
      <c r="D10" s="75"/>
    </row>
    <row r="11" spans="2:4" x14ac:dyDescent="0.2">
      <c r="B11" s="72" t="s">
        <v>205</v>
      </c>
      <c r="C11" s="73"/>
      <c r="D11" s="75"/>
    </row>
    <row r="12" spans="2:4" x14ac:dyDescent="0.2">
      <c r="B12" s="72" t="s">
        <v>206</v>
      </c>
      <c r="C12" s="73"/>
      <c r="D12" s="75"/>
    </row>
    <row r="13" spans="2:4" x14ac:dyDescent="0.2">
      <c r="B13" s="72" t="s">
        <v>207</v>
      </c>
      <c r="C13" s="73"/>
      <c r="D13" s="75"/>
    </row>
    <row r="14" spans="2:4" x14ac:dyDescent="0.2">
      <c r="B14" s="74" t="s">
        <v>208</v>
      </c>
      <c r="C14" s="73"/>
      <c r="D14" s="100">
        <f>SUM(D15:D23)</f>
        <v>0</v>
      </c>
    </row>
    <row r="15" spans="2:4" x14ac:dyDescent="0.2">
      <c r="B15" s="72" t="s">
        <v>209</v>
      </c>
      <c r="C15" s="73"/>
      <c r="D15" s="75"/>
    </row>
    <row r="16" spans="2:4" x14ac:dyDescent="0.2">
      <c r="B16" s="72" t="s">
        <v>210</v>
      </c>
      <c r="C16" s="73"/>
      <c r="D16" s="75"/>
    </row>
    <row r="17" spans="2:4" x14ac:dyDescent="0.2">
      <c r="B17" s="72" t="s">
        <v>211</v>
      </c>
      <c r="C17" s="73"/>
      <c r="D17" s="75"/>
    </row>
    <row r="18" spans="2:4" x14ac:dyDescent="0.2">
      <c r="B18" s="72" t="s">
        <v>212</v>
      </c>
      <c r="C18" s="73"/>
      <c r="D18" s="75"/>
    </row>
    <row r="19" spans="2:4" x14ac:dyDescent="0.2">
      <c r="B19" s="72" t="s">
        <v>213</v>
      </c>
      <c r="C19" s="73"/>
      <c r="D19" s="75"/>
    </row>
    <row r="20" spans="2:4" x14ac:dyDescent="0.2">
      <c r="B20" s="72" t="s">
        <v>214</v>
      </c>
      <c r="C20" s="73"/>
      <c r="D20" s="75"/>
    </row>
    <row r="21" spans="2:4" x14ac:dyDescent="0.2">
      <c r="B21" s="72" t="s">
        <v>215</v>
      </c>
      <c r="C21" s="73"/>
      <c r="D21" s="75"/>
    </row>
    <row r="22" spans="2:4" x14ac:dyDescent="0.2">
      <c r="B22" s="72" t="s">
        <v>216</v>
      </c>
      <c r="C22" s="73"/>
      <c r="D22" s="75"/>
    </row>
    <row r="23" spans="2:4" x14ac:dyDescent="0.2">
      <c r="B23" s="72" t="s">
        <v>217</v>
      </c>
      <c r="C23" s="73"/>
      <c r="D23" s="75"/>
    </row>
    <row r="24" spans="2:4" x14ac:dyDescent="0.2">
      <c r="B24" s="74" t="s">
        <v>218</v>
      </c>
      <c r="C24" s="73"/>
      <c r="D24" s="100">
        <f>SUM(D25:D33)</f>
        <v>0</v>
      </c>
    </row>
    <row r="25" spans="2:4" x14ac:dyDescent="0.2">
      <c r="B25" s="72" t="s">
        <v>219</v>
      </c>
      <c r="C25" s="73"/>
      <c r="D25" s="75"/>
    </row>
    <row r="26" spans="2:4" x14ac:dyDescent="0.2">
      <c r="B26" s="72" t="s">
        <v>220</v>
      </c>
      <c r="C26" s="73"/>
      <c r="D26" s="75"/>
    </row>
    <row r="27" spans="2:4" x14ac:dyDescent="0.2">
      <c r="B27" s="72" t="s">
        <v>221</v>
      </c>
      <c r="C27" s="73"/>
      <c r="D27" s="75"/>
    </row>
    <row r="28" spans="2:4" x14ac:dyDescent="0.2">
      <c r="B28" s="72" t="s">
        <v>222</v>
      </c>
      <c r="C28" s="73"/>
      <c r="D28" s="75"/>
    </row>
    <row r="29" spans="2:4" x14ac:dyDescent="0.2">
      <c r="B29" s="72" t="s">
        <v>223</v>
      </c>
      <c r="C29" s="73"/>
      <c r="D29" s="75"/>
    </row>
    <row r="30" spans="2:4" x14ac:dyDescent="0.2">
      <c r="B30" s="72" t="s">
        <v>224</v>
      </c>
      <c r="C30" s="73"/>
      <c r="D30" s="75"/>
    </row>
    <row r="31" spans="2:4" x14ac:dyDescent="0.2">
      <c r="B31" s="72" t="s">
        <v>225</v>
      </c>
      <c r="C31" s="73"/>
      <c r="D31" s="75"/>
    </row>
    <row r="32" spans="2:4" x14ac:dyDescent="0.2">
      <c r="B32" s="72" t="s">
        <v>226</v>
      </c>
      <c r="C32" s="73"/>
      <c r="D32" s="75"/>
    </row>
    <row r="33" spans="2:4" x14ac:dyDescent="0.2">
      <c r="B33" s="72" t="s">
        <v>227</v>
      </c>
      <c r="C33" s="73"/>
      <c r="D33" s="75"/>
    </row>
    <row r="34" spans="2:4" x14ac:dyDescent="0.2">
      <c r="B34" s="74" t="s">
        <v>228</v>
      </c>
      <c r="C34" s="73"/>
      <c r="D34" s="100">
        <f>SUM(D35:D43)</f>
        <v>0</v>
      </c>
    </row>
    <row r="35" spans="2:4" x14ac:dyDescent="0.2">
      <c r="B35" s="72" t="s">
        <v>229</v>
      </c>
      <c r="C35" s="73"/>
      <c r="D35" s="75"/>
    </row>
    <row r="36" spans="2:4" x14ac:dyDescent="0.2">
      <c r="B36" s="72" t="s">
        <v>230</v>
      </c>
      <c r="C36" s="73"/>
      <c r="D36" s="75"/>
    </row>
    <row r="37" spans="2:4" x14ac:dyDescent="0.2">
      <c r="B37" s="72" t="s">
        <v>231</v>
      </c>
      <c r="C37" s="73"/>
      <c r="D37" s="75"/>
    </row>
    <row r="38" spans="2:4" x14ac:dyDescent="0.2">
      <c r="B38" s="72" t="s">
        <v>232</v>
      </c>
      <c r="C38" s="73"/>
      <c r="D38" s="75"/>
    </row>
    <row r="39" spans="2:4" x14ac:dyDescent="0.2">
      <c r="B39" s="72" t="s">
        <v>233</v>
      </c>
      <c r="C39" s="73"/>
      <c r="D39" s="75"/>
    </row>
    <row r="40" spans="2:4" x14ac:dyDescent="0.2">
      <c r="B40" s="72" t="s">
        <v>234</v>
      </c>
      <c r="C40" s="73"/>
      <c r="D40" s="75"/>
    </row>
    <row r="41" spans="2:4" x14ac:dyDescent="0.2">
      <c r="B41" s="72" t="s">
        <v>235</v>
      </c>
      <c r="C41" s="73"/>
      <c r="D41" s="75"/>
    </row>
    <row r="42" spans="2:4" x14ac:dyDescent="0.2">
      <c r="B42" s="72" t="s">
        <v>236</v>
      </c>
      <c r="C42" s="73"/>
      <c r="D42" s="75"/>
    </row>
    <row r="43" spans="2:4" ht="15.75" thickBot="1" x14ac:dyDescent="0.25">
      <c r="B43" s="72" t="s">
        <v>237</v>
      </c>
      <c r="C43" s="73"/>
      <c r="D43" s="75"/>
    </row>
    <row r="44" spans="2:4" x14ac:dyDescent="0.2">
      <c r="D44" s="54"/>
    </row>
    <row r="45" spans="2:4" ht="15.75" thickBot="1" x14ac:dyDescent="0.25">
      <c r="D45" s="54"/>
    </row>
    <row r="46" spans="2:4" ht="15.75" thickBot="1" x14ac:dyDescent="0.25">
      <c r="B46" s="102" t="s">
        <v>239</v>
      </c>
      <c r="C46" s="103"/>
      <c r="D46" s="101">
        <f>D6+D14+D24+D34</f>
        <v>0</v>
      </c>
    </row>
  </sheetData>
  <mergeCells count="1">
    <mergeCell ref="B4:C4"/>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31"/>
  <sheetViews>
    <sheetView zoomScale="125" zoomScaleNormal="125" zoomScalePageLayoutView="125" workbookViewId="0" xr3:uid="{51F8DEE0-4D01-5F28-A812-FC0BD7CAC4A5}">
      <selection activeCell="B2" sqref="B2:E2"/>
    </sheetView>
  </sheetViews>
  <sheetFormatPr defaultColWidth="10.97265625" defaultRowHeight="15" x14ac:dyDescent="0.2"/>
  <cols>
    <col min="2" max="2" width="8.5078125" customWidth="1"/>
    <col min="3" max="3" width="52.53125" customWidth="1"/>
    <col min="4" max="4" width="14.0546875" customWidth="1"/>
    <col min="5" max="5" width="18.37109375" customWidth="1"/>
    <col min="6" max="6" width="16.02734375" customWidth="1"/>
    <col min="7" max="7" width="26.38671875" customWidth="1"/>
  </cols>
  <sheetData>
    <row r="2" spans="2:5" ht="23.25" x14ac:dyDescent="0.3">
      <c r="B2" s="116" t="s">
        <v>29</v>
      </c>
      <c r="C2" s="116"/>
      <c r="D2" s="116"/>
      <c r="E2" s="116"/>
    </row>
    <row r="4" spans="2:5" ht="45" x14ac:dyDescent="0.2">
      <c r="D4" s="13" t="s">
        <v>30</v>
      </c>
    </row>
    <row r="5" spans="2:5" x14ac:dyDescent="0.2">
      <c r="B5" s="4" t="s">
        <v>31</v>
      </c>
      <c r="C5" s="1"/>
      <c r="D5" s="1"/>
    </row>
    <row r="6" spans="2:5" x14ac:dyDescent="0.2">
      <c r="C6" s="1" t="s">
        <v>32</v>
      </c>
      <c r="D6" s="19">
        <v>6000</v>
      </c>
    </row>
    <row r="7" spans="2:5" x14ac:dyDescent="0.2">
      <c r="B7" s="4" t="s">
        <v>33</v>
      </c>
      <c r="D7" s="19"/>
    </row>
    <row r="8" spans="2:5" x14ac:dyDescent="0.2">
      <c r="C8" s="1" t="s">
        <v>34</v>
      </c>
      <c r="D8" s="19">
        <v>2000</v>
      </c>
    </row>
    <row r="9" spans="2:5" x14ac:dyDescent="0.2">
      <c r="C9" s="1" t="s">
        <v>35</v>
      </c>
      <c r="D9" s="20">
        <v>3700000</v>
      </c>
    </row>
    <row r="10" spans="2:5" x14ac:dyDescent="0.2">
      <c r="B10" s="4" t="s">
        <v>36</v>
      </c>
      <c r="C10" s="1"/>
      <c r="D10" s="20"/>
    </row>
    <row r="11" spans="2:5" x14ac:dyDescent="0.2">
      <c r="B11" s="1" t="s">
        <v>37</v>
      </c>
      <c r="C11" s="1"/>
      <c r="D11" s="21"/>
    </row>
    <row r="12" spans="2:5" x14ac:dyDescent="0.2">
      <c r="B12" s="1"/>
      <c r="C12" s="7" t="s">
        <v>38</v>
      </c>
      <c r="D12" s="19">
        <v>237</v>
      </c>
    </row>
    <row r="13" spans="2:5" ht="15.75" x14ac:dyDescent="0.2">
      <c r="B13" s="1"/>
      <c r="C13" s="8" t="s">
        <v>39</v>
      </c>
      <c r="D13" s="22">
        <v>158</v>
      </c>
    </row>
    <row r="14" spans="2:5" ht="15.75" x14ac:dyDescent="0.2">
      <c r="B14" s="1"/>
      <c r="C14" s="7" t="s">
        <v>40</v>
      </c>
      <c r="D14" s="19">
        <v>105</v>
      </c>
    </row>
    <row r="15" spans="2:5" x14ac:dyDescent="0.2">
      <c r="B15" s="1"/>
      <c r="C15" s="7" t="s">
        <v>41</v>
      </c>
      <c r="D15" s="19">
        <v>360</v>
      </c>
    </row>
    <row r="16" spans="2:5" ht="15.75" x14ac:dyDescent="0.2">
      <c r="C16" s="7" t="s">
        <v>42</v>
      </c>
      <c r="D16" s="19">
        <v>600</v>
      </c>
    </row>
    <row r="17" spans="2:6" ht="45" x14ac:dyDescent="0.2">
      <c r="B17" s="4" t="s">
        <v>43</v>
      </c>
      <c r="C17" s="1"/>
      <c r="D17" s="31" t="s">
        <v>44</v>
      </c>
      <c r="E17" s="23" t="s">
        <v>45</v>
      </c>
      <c r="F17" s="33" t="s">
        <v>46</v>
      </c>
    </row>
    <row r="18" spans="2:6" x14ac:dyDescent="0.2">
      <c r="B18" s="3"/>
      <c r="C18" s="26" t="s">
        <v>47</v>
      </c>
      <c r="D18" s="6">
        <v>624000</v>
      </c>
      <c r="E18">
        <v>1</v>
      </c>
      <c r="F18" s="29">
        <f>D18</f>
        <v>624000</v>
      </c>
    </row>
    <row r="19" spans="2:6" x14ac:dyDescent="0.2">
      <c r="B19" s="3"/>
      <c r="C19" s="27" t="s">
        <v>48</v>
      </c>
      <c r="D19" s="6">
        <v>174000</v>
      </c>
      <c r="E19" s="25">
        <f>D$6/D12</f>
        <v>25.316455696202532</v>
      </c>
      <c r="F19" s="30">
        <f>E19*D19</f>
        <v>4405063.2911392404</v>
      </c>
    </row>
    <row r="20" spans="2:6" ht="15.75" x14ac:dyDescent="0.2">
      <c r="B20" s="3"/>
      <c r="C20" s="28" t="s">
        <v>49</v>
      </c>
      <c r="D20" s="6">
        <v>228000</v>
      </c>
      <c r="E20" s="25">
        <f>D$6/D13</f>
        <v>37.974683544303801</v>
      </c>
      <c r="F20" s="30">
        <f>E20*D20</f>
        <v>8658227.8481012657</v>
      </c>
    </row>
    <row r="21" spans="2:6" ht="15.75" x14ac:dyDescent="0.2">
      <c r="B21" s="3"/>
      <c r="C21" s="27" t="s">
        <v>50</v>
      </c>
      <c r="D21" s="6">
        <v>174000</v>
      </c>
      <c r="E21" s="25">
        <f>D$6/D14</f>
        <v>57.142857142857146</v>
      </c>
      <c r="F21" s="30">
        <f>E21*D21</f>
        <v>9942857.1428571437</v>
      </c>
    </row>
    <row r="22" spans="2:6" x14ac:dyDescent="0.2">
      <c r="B22" s="3"/>
      <c r="C22" s="27" t="s">
        <v>51</v>
      </c>
      <c r="D22" s="16">
        <v>162000</v>
      </c>
      <c r="E22" s="25">
        <f>D$6/D15</f>
        <v>16.666666666666668</v>
      </c>
      <c r="F22" s="30">
        <f>E22*D22</f>
        <v>2700000</v>
      </c>
    </row>
    <row r="23" spans="2:6" ht="15.75" x14ac:dyDescent="0.2">
      <c r="C23" s="27" t="s">
        <v>52</v>
      </c>
      <c r="D23" s="16">
        <v>162000</v>
      </c>
      <c r="E23" s="25">
        <f>D$6/D16</f>
        <v>10</v>
      </c>
      <c r="F23" s="30">
        <f>E23*D23</f>
        <v>1620000</v>
      </c>
    </row>
    <row r="24" spans="2:6" x14ac:dyDescent="0.2">
      <c r="D24" s="4"/>
    </row>
    <row r="25" spans="2:6" x14ac:dyDescent="0.2">
      <c r="E25" s="32">
        <f>SUM(E19:E23)</f>
        <v>147.10066305003014</v>
      </c>
      <c r="F25" s="12">
        <f>SUM(F18:F23)</f>
        <v>27950148.282097653</v>
      </c>
    </row>
    <row r="26" spans="2:6" ht="45" x14ac:dyDescent="0.2">
      <c r="D26" s="11" t="s">
        <v>53</v>
      </c>
    </row>
    <row r="27" spans="2:6" x14ac:dyDescent="0.2">
      <c r="C27" s="4" t="s">
        <v>36</v>
      </c>
      <c r="D27" s="10">
        <f>F25</f>
        <v>27950148.282097653</v>
      </c>
    </row>
    <row r="28" spans="2:6" x14ac:dyDescent="0.2">
      <c r="C28" s="4" t="s">
        <v>54</v>
      </c>
      <c r="D28" s="18">
        <f>D9</f>
        <v>3700000</v>
      </c>
    </row>
    <row r="29" spans="2:6" x14ac:dyDescent="0.2">
      <c r="C29" s="4" t="s">
        <v>55</v>
      </c>
      <c r="D29" s="14">
        <f>D8*D6</f>
        <v>12000000</v>
      </c>
    </row>
    <row r="30" spans="2:6" x14ac:dyDescent="0.2">
      <c r="C30" s="24" t="s">
        <v>238</v>
      </c>
      <c r="D30" s="14">
        <f>'Otros gastos (Desapariciones)'!D45</f>
        <v>0</v>
      </c>
    </row>
    <row r="31" spans="2:6" x14ac:dyDescent="0.2">
      <c r="C31" s="24" t="s">
        <v>56</v>
      </c>
      <c r="D31" s="12">
        <f>SUM(D27:D30)</f>
        <v>43650148.282097653</v>
      </c>
    </row>
  </sheetData>
  <mergeCells count="1">
    <mergeCell ref="B2:E2"/>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D46"/>
  <sheetViews>
    <sheetView zoomScale="125" zoomScaleNormal="125" zoomScalePageLayoutView="125" workbookViewId="0" xr3:uid="{F9CF3CF3-643B-5BE6-8B46-32C596A47465}">
      <selection activeCell="B4" sqref="B4:C4"/>
    </sheetView>
  </sheetViews>
  <sheetFormatPr defaultColWidth="10.97265625" defaultRowHeight="15" x14ac:dyDescent="0.2"/>
  <cols>
    <col min="3" max="3" width="62.1484375" customWidth="1"/>
  </cols>
  <sheetData>
    <row r="4" spans="2:4" ht="21" x14ac:dyDescent="0.3">
      <c r="B4" s="115" t="s">
        <v>240</v>
      </c>
      <c r="C4" s="115"/>
      <c r="D4" s="69"/>
    </row>
    <row r="5" spans="2:4" x14ac:dyDescent="0.2">
      <c r="B5" s="69"/>
      <c r="C5" s="69"/>
      <c r="D5" s="69"/>
    </row>
    <row r="6" spans="2:4" x14ac:dyDescent="0.2">
      <c r="B6" s="70" t="s">
        <v>200</v>
      </c>
      <c r="C6" s="71"/>
      <c r="D6" s="99">
        <f>SUM(D7:D13)</f>
        <v>0</v>
      </c>
    </row>
    <row r="7" spans="2:4" x14ac:dyDescent="0.2">
      <c r="B7" s="72" t="s">
        <v>201</v>
      </c>
      <c r="C7" s="73"/>
      <c r="D7" s="75"/>
    </row>
    <row r="8" spans="2:4" x14ac:dyDescent="0.2">
      <c r="B8" s="72" t="s">
        <v>202</v>
      </c>
      <c r="C8" s="73"/>
      <c r="D8" s="75"/>
    </row>
    <row r="9" spans="2:4" x14ac:dyDescent="0.2">
      <c r="B9" s="72" t="s">
        <v>203</v>
      </c>
      <c r="C9" s="73"/>
      <c r="D9" s="75"/>
    </row>
    <row r="10" spans="2:4" x14ac:dyDescent="0.2">
      <c r="B10" s="72" t="s">
        <v>204</v>
      </c>
      <c r="C10" s="73"/>
      <c r="D10" s="75"/>
    </row>
    <row r="11" spans="2:4" x14ac:dyDescent="0.2">
      <c r="B11" s="72" t="s">
        <v>205</v>
      </c>
      <c r="C11" s="73"/>
      <c r="D11" s="75"/>
    </row>
    <row r="12" spans="2:4" x14ac:dyDescent="0.2">
      <c r="B12" s="72" t="s">
        <v>206</v>
      </c>
      <c r="C12" s="73"/>
      <c r="D12" s="75"/>
    </row>
    <row r="13" spans="2:4" x14ac:dyDescent="0.2">
      <c r="B13" s="72" t="s">
        <v>207</v>
      </c>
      <c r="C13" s="73"/>
      <c r="D13" s="75"/>
    </row>
    <row r="14" spans="2:4" x14ac:dyDescent="0.2">
      <c r="B14" s="74" t="s">
        <v>208</v>
      </c>
      <c r="C14" s="73"/>
      <c r="D14" s="100">
        <f>SUM(D15:D23)</f>
        <v>0</v>
      </c>
    </row>
    <row r="15" spans="2:4" x14ac:dyDescent="0.2">
      <c r="B15" s="72" t="s">
        <v>209</v>
      </c>
      <c r="C15" s="73"/>
      <c r="D15" s="75"/>
    </row>
    <row r="16" spans="2:4" x14ac:dyDescent="0.2">
      <c r="B16" s="72" t="s">
        <v>210</v>
      </c>
      <c r="C16" s="73"/>
      <c r="D16" s="75"/>
    </row>
    <row r="17" spans="2:4" x14ac:dyDescent="0.2">
      <c r="B17" s="72" t="s">
        <v>211</v>
      </c>
      <c r="C17" s="73"/>
      <c r="D17" s="75"/>
    </row>
    <row r="18" spans="2:4" x14ac:dyDescent="0.2">
      <c r="B18" s="72" t="s">
        <v>212</v>
      </c>
      <c r="C18" s="73"/>
      <c r="D18" s="75"/>
    </row>
    <row r="19" spans="2:4" x14ac:dyDescent="0.2">
      <c r="B19" s="72" t="s">
        <v>213</v>
      </c>
      <c r="C19" s="73"/>
      <c r="D19" s="75"/>
    </row>
    <row r="20" spans="2:4" x14ac:dyDescent="0.2">
      <c r="B20" s="72" t="s">
        <v>214</v>
      </c>
      <c r="C20" s="73"/>
      <c r="D20" s="75"/>
    </row>
    <row r="21" spans="2:4" x14ac:dyDescent="0.2">
      <c r="B21" s="72" t="s">
        <v>215</v>
      </c>
      <c r="C21" s="73"/>
      <c r="D21" s="75"/>
    </row>
    <row r="22" spans="2:4" x14ac:dyDescent="0.2">
      <c r="B22" s="72" t="s">
        <v>216</v>
      </c>
      <c r="C22" s="73"/>
      <c r="D22" s="75"/>
    </row>
    <row r="23" spans="2:4" x14ac:dyDescent="0.2">
      <c r="B23" s="72" t="s">
        <v>217</v>
      </c>
      <c r="C23" s="73"/>
      <c r="D23" s="75"/>
    </row>
    <row r="24" spans="2:4" x14ac:dyDescent="0.2">
      <c r="B24" s="74" t="s">
        <v>218</v>
      </c>
      <c r="C24" s="73"/>
      <c r="D24" s="100">
        <f>SUM(D25:D33)</f>
        <v>0</v>
      </c>
    </row>
    <row r="25" spans="2:4" x14ac:dyDescent="0.2">
      <c r="B25" s="72" t="s">
        <v>219</v>
      </c>
      <c r="C25" s="73"/>
      <c r="D25" s="75"/>
    </row>
    <row r="26" spans="2:4" x14ac:dyDescent="0.2">
      <c r="B26" s="72" t="s">
        <v>220</v>
      </c>
      <c r="C26" s="73"/>
      <c r="D26" s="75"/>
    </row>
    <row r="27" spans="2:4" x14ac:dyDescent="0.2">
      <c r="B27" s="72" t="s">
        <v>221</v>
      </c>
      <c r="C27" s="73"/>
      <c r="D27" s="75"/>
    </row>
    <row r="28" spans="2:4" x14ac:dyDescent="0.2">
      <c r="B28" s="72" t="s">
        <v>222</v>
      </c>
      <c r="C28" s="73"/>
      <c r="D28" s="75"/>
    </row>
    <row r="29" spans="2:4" x14ac:dyDescent="0.2">
      <c r="B29" s="72" t="s">
        <v>223</v>
      </c>
      <c r="C29" s="73"/>
      <c r="D29" s="75"/>
    </row>
    <row r="30" spans="2:4" x14ac:dyDescent="0.2">
      <c r="B30" s="72" t="s">
        <v>224</v>
      </c>
      <c r="C30" s="73"/>
      <c r="D30" s="75"/>
    </row>
    <row r="31" spans="2:4" x14ac:dyDescent="0.2">
      <c r="B31" s="72" t="s">
        <v>225</v>
      </c>
      <c r="C31" s="73"/>
      <c r="D31" s="75"/>
    </row>
    <row r="32" spans="2:4" x14ac:dyDescent="0.2">
      <c r="B32" s="72" t="s">
        <v>226</v>
      </c>
      <c r="C32" s="73"/>
      <c r="D32" s="75"/>
    </row>
    <row r="33" spans="2:4" x14ac:dyDescent="0.2">
      <c r="B33" s="72" t="s">
        <v>227</v>
      </c>
      <c r="C33" s="73"/>
      <c r="D33" s="75"/>
    </row>
    <row r="34" spans="2:4" x14ac:dyDescent="0.2">
      <c r="B34" s="74" t="s">
        <v>228</v>
      </c>
      <c r="C34" s="73"/>
      <c r="D34" s="100">
        <f>SUM(D35:D43)</f>
        <v>0</v>
      </c>
    </row>
    <row r="35" spans="2:4" x14ac:dyDescent="0.2">
      <c r="B35" s="72" t="s">
        <v>229</v>
      </c>
      <c r="C35" s="73"/>
      <c r="D35" s="75"/>
    </row>
    <row r="36" spans="2:4" x14ac:dyDescent="0.2">
      <c r="B36" s="72" t="s">
        <v>230</v>
      </c>
      <c r="C36" s="73"/>
      <c r="D36" s="75"/>
    </row>
    <row r="37" spans="2:4" x14ac:dyDescent="0.2">
      <c r="B37" s="72" t="s">
        <v>231</v>
      </c>
      <c r="C37" s="73"/>
      <c r="D37" s="75"/>
    </row>
    <row r="38" spans="2:4" x14ac:dyDescent="0.2">
      <c r="B38" s="72" t="s">
        <v>232</v>
      </c>
      <c r="C38" s="73"/>
      <c r="D38" s="75"/>
    </row>
    <row r="39" spans="2:4" x14ac:dyDescent="0.2">
      <c r="B39" s="72" t="s">
        <v>233</v>
      </c>
      <c r="C39" s="73"/>
      <c r="D39" s="75"/>
    </row>
    <row r="40" spans="2:4" x14ac:dyDescent="0.2">
      <c r="B40" s="72" t="s">
        <v>234</v>
      </c>
      <c r="C40" s="73"/>
      <c r="D40" s="75"/>
    </row>
    <row r="41" spans="2:4" x14ac:dyDescent="0.2">
      <c r="B41" s="72" t="s">
        <v>235</v>
      </c>
      <c r="C41" s="73"/>
      <c r="D41" s="75"/>
    </row>
    <row r="42" spans="2:4" x14ac:dyDescent="0.2">
      <c r="B42" s="72" t="s">
        <v>236</v>
      </c>
      <c r="C42" s="73"/>
      <c r="D42" s="75"/>
    </row>
    <row r="43" spans="2:4" x14ac:dyDescent="0.2">
      <c r="B43" s="72" t="s">
        <v>237</v>
      </c>
      <c r="C43" s="73"/>
      <c r="D43" s="75"/>
    </row>
    <row r="44" spans="2:4" x14ac:dyDescent="0.2">
      <c r="D44" s="54"/>
    </row>
    <row r="45" spans="2:4" ht="15.75" thickBot="1" x14ac:dyDescent="0.25">
      <c r="D45" s="54"/>
    </row>
    <row r="46" spans="2:4" ht="15.75" thickBot="1" x14ac:dyDescent="0.25">
      <c r="B46" s="102" t="s">
        <v>239</v>
      </c>
      <c r="C46" s="103"/>
      <c r="D46" s="101">
        <f>D6+D14+D24+D34</f>
        <v>0</v>
      </c>
    </row>
  </sheetData>
  <mergeCells count="1">
    <mergeCell ref="B4:C4"/>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24"/>
  <sheetViews>
    <sheetView zoomScale="125" zoomScaleNormal="125" zoomScalePageLayoutView="125" workbookViewId="0" xr3:uid="{78B4E459-6924-5F8B-B7BA-2DD04133E49E}">
      <selection activeCell="B2" sqref="B2:C2"/>
    </sheetView>
  </sheetViews>
  <sheetFormatPr defaultColWidth="10.97265625" defaultRowHeight="15" x14ac:dyDescent="0.2"/>
  <cols>
    <col min="2" max="2" width="5.546875" customWidth="1"/>
    <col min="3" max="3" width="50.43359375" customWidth="1"/>
    <col min="4" max="4" width="17.6328125" customWidth="1"/>
    <col min="5" max="5" width="19.11328125" customWidth="1"/>
    <col min="6" max="6" width="12.57421875" customWidth="1"/>
  </cols>
  <sheetData>
    <row r="2" spans="2:6" ht="21" x14ac:dyDescent="0.3">
      <c r="B2" s="114" t="s">
        <v>71</v>
      </c>
      <c r="C2" s="114"/>
    </row>
    <row r="4" spans="2:6" ht="45" x14ac:dyDescent="0.2">
      <c r="D4" s="13" t="s">
        <v>30</v>
      </c>
    </row>
    <row r="5" spans="2:6" x14ac:dyDescent="0.2">
      <c r="B5" s="4" t="s">
        <v>31</v>
      </c>
      <c r="C5" s="1"/>
      <c r="D5" s="1"/>
    </row>
    <row r="6" spans="2:6" x14ac:dyDescent="0.2">
      <c r="B6" s="1" t="s">
        <v>72</v>
      </c>
      <c r="D6" s="2">
        <v>248</v>
      </c>
    </row>
    <row r="7" spans="2:6" x14ac:dyDescent="0.2">
      <c r="B7" s="1" t="s">
        <v>37</v>
      </c>
      <c r="C7" s="1"/>
      <c r="D7" s="5"/>
    </row>
    <row r="8" spans="2:6" ht="15.75" x14ac:dyDescent="0.2">
      <c r="B8" s="1"/>
      <c r="C8" s="8" t="s">
        <v>39</v>
      </c>
      <c r="D8" s="2">
        <v>300</v>
      </c>
    </row>
    <row r="9" spans="2:6" x14ac:dyDescent="0.2">
      <c r="B9" s="1"/>
      <c r="C9" s="7" t="s">
        <v>73</v>
      </c>
      <c r="D9" s="9">
        <v>180</v>
      </c>
    </row>
    <row r="10" spans="2:6" x14ac:dyDescent="0.2">
      <c r="B10" s="1"/>
      <c r="C10" s="38" t="s">
        <v>74</v>
      </c>
      <c r="D10" s="2">
        <v>720</v>
      </c>
    </row>
    <row r="11" spans="2:6" ht="15.75" x14ac:dyDescent="0.2">
      <c r="B11" s="1"/>
      <c r="C11" s="7" t="s">
        <v>42</v>
      </c>
      <c r="D11" s="2">
        <v>600</v>
      </c>
    </row>
    <row r="13" spans="2:6" ht="45" x14ac:dyDescent="0.2">
      <c r="B13" s="4" t="s">
        <v>43</v>
      </c>
      <c r="C13" s="1"/>
      <c r="D13" s="31" t="s">
        <v>65</v>
      </c>
      <c r="E13" s="4" t="s">
        <v>45</v>
      </c>
      <c r="F13" s="33" t="s">
        <v>46</v>
      </c>
    </row>
    <row r="14" spans="2:6" x14ac:dyDescent="0.2">
      <c r="B14" s="3"/>
      <c r="C14" t="s">
        <v>75</v>
      </c>
      <c r="D14" s="6">
        <v>624000</v>
      </c>
      <c r="E14" s="17">
        <v>1</v>
      </c>
      <c r="F14" s="29">
        <f>D14</f>
        <v>624000</v>
      </c>
    </row>
    <row r="15" spans="2:6" ht="15.75" x14ac:dyDescent="0.2">
      <c r="B15" s="3"/>
      <c r="C15" s="8" t="s">
        <v>49</v>
      </c>
      <c r="D15" s="6">
        <v>228000</v>
      </c>
      <c r="E15" s="36">
        <f>D$6/D8</f>
        <v>0.82666666666666666</v>
      </c>
      <c r="F15" s="30">
        <f>E15*D15</f>
        <v>188480</v>
      </c>
    </row>
    <row r="16" spans="2:6" ht="21" customHeight="1" x14ac:dyDescent="0.2">
      <c r="B16" s="3"/>
      <c r="C16" s="7" t="s">
        <v>76</v>
      </c>
      <c r="D16" s="6">
        <v>174000</v>
      </c>
      <c r="E16" s="36">
        <f t="shared" ref="E16:E18" si="0">D$6/D9</f>
        <v>1.3777777777777778</v>
      </c>
      <c r="F16" s="30">
        <f>E16*D16</f>
        <v>239733.33333333334</v>
      </c>
    </row>
    <row r="17" spans="2:6" ht="17.100000000000001" customHeight="1" x14ac:dyDescent="0.2">
      <c r="B17" s="3"/>
      <c r="C17" s="38" t="s">
        <v>77</v>
      </c>
      <c r="D17" s="6">
        <v>306000</v>
      </c>
      <c r="E17" s="36">
        <f t="shared" si="0"/>
        <v>0.34444444444444444</v>
      </c>
      <c r="F17" s="30">
        <f>E17*D17</f>
        <v>105400</v>
      </c>
    </row>
    <row r="18" spans="2:6" ht="15.75" x14ac:dyDescent="0.2">
      <c r="C18" s="7" t="s">
        <v>78</v>
      </c>
      <c r="D18" s="16">
        <v>174000</v>
      </c>
      <c r="E18" s="36">
        <f t="shared" si="0"/>
        <v>0.41333333333333333</v>
      </c>
      <c r="F18" s="30">
        <f>E18*D18</f>
        <v>71920</v>
      </c>
    </row>
    <row r="19" spans="2:6" x14ac:dyDescent="0.2">
      <c r="E19" s="37">
        <f>SUM(E15:E17)</f>
        <v>2.548888888888889</v>
      </c>
      <c r="F19" s="12">
        <f>SUM(F14:F18)</f>
        <v>1229533.3333333333</v>
      </c>
    </row>
    <row r="21" spans="2:6" ht="30" x14ac:dyDescent="0.2">
      <c r="D21" s="11" t="s">
        <v>53</v>
      </c>
    </row>
    <row r="22" spans="2:6" x14ac:dyDescent="0.2">
      <c r="C22" s="4" t="s">
        <v>36</v>
      </c>
      <c r="D22" s="10">
        <f>F19</f>
        <v>1229533.3333333333</v>
      </c>
    </row>
    <row r="23" spans="2:6" x14ac:dyDescent="0.2">
      <c r="C23" s="4" t="s">
        <v>238</v>
      </c>
      <c r="D23" s="10">
        <f>'Otros gastos (Tortura)'!D46</f>
        <v>0</v>
      </c>
    </row>
    <row r="24" spans="2:6" x14ac:dyDescent="0.2">
      <c r="C24" s="4" t="s">
        <v>56</v>
      </c>
      <c r="D24" s="12">
        <f>SUM(D22:D22)</f>
        <v>1229533.3333333333</v>
      </c>
    </row>
  </sheetData>
  <mergeCells count="1">
    <mergeCell ref="B2:C2"/>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M37"/>
  <sheetViews>
    <sheetView topLeftCell="B24" workbookViewId="0" xr3:uid="{9B253EF2-77E0-53E3-AE26-4D66ECD923F3}">
      <selection activeCell="M7" sqref="M7"/>
    </sheetView>
  </sheetViews>
  <sheetFormatPr defaultColWidth="10.97265625" defaultRowHeight="15" x14ac:dyDescent="0.2"/>
  <cols>
    <col min="3" max="3" width="24.16796875" customWidth="1"/>
    <col min="7" max="7" width="23.921875" customWidth="1"/>
    <col min="11" max="11" width="17.5078125" customWidth="1"/>
  </cols>
  <sheetData>
    <row r="2" spans="3:13" x14ac:dyDescent="0.2">
      <c r="C2" s="117" t="s">
        <v>79</v>
      </c>
      <c r="D2" s="117"/>
      <c r="E2" s="117"/>
      <c r="F2" s="39"/>
      <c r="G2" s="117" t="s">
        <v>80</v>
      </c>
      <c r="H2" s="117"/>
      <c r="I2" s="117"/>
      <c r="K2" s="117" t="s">
        <v>81</v>
      </c>
      <c r="L2" s="117"/>
      <c r="M2" s="117"/>
    </row>
    <row r="3" spans="3:13" ht="15.75" thickBot="1" x14ac:dyDescent="0.25">
      <c r="C3" s="40"/>
      <c r="D3" s="40"/>
      <c r="E3" s="40"/>
      <c r="F3" s="40"/>
      <c r="G3" s="40"/>
    </row>
    <row r="4" spans="3:13" ht="31.5" thickBot="1" x14ac:dyDescent="0.25">
      <c r="C4" s="65"/>
      <c r="D4" s="41" t="s">
        <v>82</v>
      </c>
      <c r="E4" s="42" t="s">
        <v>83</v>
      </c>
      <c r="G4" s="66"/>
      <c r="H4" s="43" t="s">
        <v>84</v>
      </c>
      <c r="I4" s="44" t="s">
        <v>83</v>
      </c>
      <c r="K4" s="66"/>
      <c r="L4" s="44" t="s">
        <v>85</v>
      </c>
    </row>
    <row r="5" spans="3:13" ht="60.75" thickBot="1" x14ac:dyDescent="0.25">
      <c r="C5" s="45" t="s">
        <v>86</v>
      </c>
      <c r="D5" s="46">
        <v>281</v>
      </c>
      <c r="E5" s="47">
        <v>1450</v>
      </c>
      <c r="G5" s="45" t="s">
        <v>86</v>
      </c>
      <c r="H5" s="48">
        <v>610</v>
      </c>
      <c r="I5" s="49">
        <v>2362</v>
      </c>
      <c r="K5" s="45" t="s">
        <v>87</v>
      </c>
      <c r="L5" s="48">
        <f>D5+H5</f>
        <v>891</v>
      </c>
    </row>
    <row r="6" spans="3:13" ht="55.5" thickBot="1" x14ac:dyDescent="0.25">
      <c r="C6" s="45" t="s">
        <v>88</v>
      </c>
      <c r="D6" s="50">
        <v>241</v>
      </c>
      <c r="E6" s="50">
        <v>0</v>
      </c>
      <c r="G6" s="51" t="s">
        <v>88</v>
      </c>
      <c r="H6" s="52">
        <v>584</v>
      </c>
      <c r="I6" s="52">
        <v>0</v>
      </c>
      <c r="K6" s="51" t="s">
        <v>88</v>
      </c>
      <c r="L6" s="48">
        <f>D6+H6</f>
        <v>825</v>
      </c>
      <c r="M6">
        <f>L5+L6</f>
        <v>1716</v>
      </c>
    </row>
    <row r="7" spans="3:13" ht="15.75" thickBot="1" x14ac:dyDescent="0.25">
      <c r="C7" s="45" t="s">
        <v>89</v>
      </c>
      <c r="D7" s="46">
        <v>0</v>
      </c>
      <c r="E7" s="46">
        <v>0</v>
      </c>
      <c r="G7" s="51" t="s">
        <v>89</v>
      </c>
      <c r="H7" s="48">
        <v>0</v>
      </c>
      <c r="I7" s="67"/>
      <c r="K7" s="51" t="s">
        <v>89</v>
      </c>
      <c r="L7" s="48">
        <f t="shared" ref="L7:L36" si="0">E7+I7</f>
        <v>0</v>
      </c>
    </row>
    <row r="8" spans="3:13" ht="15.75" thickBot="1" x14ac:dyDescent="0.25">
      <c r="C8" s="45" t="s">
        <v>90</v>
      </c>
      <c r="D8" s="50">
        <v>2</v>
      </c>
      <c r="E8" s="50">
        <v>41</v>
      </c>
      <c r="G8" s="51" t="s">
        <v>90</v>
      </c>
      <c r="H8" s="52">
        <v>1</v>
      </c>
      <c r="I8" s="52">
        <v>24</v>
      </c>
      <c r="K8" s="51" t="s">
        <v>90</v>
      </c>
      <c r="L8" s="48">
        <f t="shared" si="0"/>
        <v>65</v>
      </c>
    </row>
    <row r="9" spans="3:13" ht="29.25" thickBot="1" x14ac:dyDescent="0.25">
      <c r="C9" s="45" t="s">
        <v>91</v>
      </c>
      <c r="D9" s="46">
        <v>0</v>
      </c>
      <c r="E9" s="46">
        <v>10</v>
      </c>
      <c r="G9" s="51" t="s">
        <v>91</v>
      </c>
      <c r="H9" s="48">
        <v>0</v>
      </c>
      <c r="I9" s="48">
        <v>69</v>
      </c>
      <c r="K9" s="51" t="s">
        <v>91</v>
      </c>
      <c r="L9" s="48">
        <f t="shared" si="0"/>
        <v>79</v>
      </c>
    </row>
    <row r="10" spans="3:13" ht="15.75" thickBot="1" x14ac:dyDescent="0.25">
      <c r="C10" s="45" t="s">
        <v>92</v>
      </c>
      <c r="D10" s="50">
        <v>5</v>
      </c>
      <c r="E10" s="50">
        <v>48</v>
      </c>
      <c r="G10" s="51" t="s">
        <v>92</v>
      </c>
      <c r="H10" s="52">
        <v>0</v>
      </c>
      <c r="I10" s="52">
        <v>4</v>
      </c>
      <c r="K10" s="51" t="s">
        <v>92</v>
      </c>
      <c r="L10" s="48">
        <f t="shared" si="0"/>
        <v>52</v>
      </c>
    </row>
    <row r="11" spans="3:13" ht="29.25" thickBot="1" x14ac:dyDescent="0.25">
      <c r="C11" s="45" t="s">
        <v>93</v>
      </c>
      <c r="D11" s="46">
        <v>0</v>
      </c>
      <c r="E11" s="46">
        <v>25</v>
      </c>
      <c r="G11" s="51" t="s">
        <v>93</v>
      </c>
      <c r="H11" s="67"/>
      <c r="I11" s="48">
        <v>295</v>
      </c>
      <c r="K11" s="51" t="s">
        <v>93</v>
      </c>
      <c r="L11" s="48">
        <f t="shared" si="0"/>
        <v>320</v>
      </c>
    </row>
    <row r="12" spans="3:13" ht="15.75" thickBot="1" x14ac:dyDescent="0.25">
      <c r="C12" s="45" t="s">
        <v>94</v>
      </c>
      <c r="D12" s="50">
        <v>0</v>
      </c>
      <c r="E12" s="50">
        <v>4</v>
      </c>
      <c r="G12" s="51" t="s">
        <v>94</v>
      </c>
      <c r="H12" s="52">
        <v>0</v>
      </c>
      <c r="I12" s="52">
        <v>0</v>
      </c>
      <c r="K12" s="51" t="s">
        <v>94</v>
      </c>
      <c r="L12" s="48">
        <f t="shared" si="0"/>
        <v>4</v>
      </c>
    </row>
    <row r="13" spans="3:13" ht="15.75" thickBot="1" x14ac:dyDescent="0.25">
      <c r="C13" s="45" t="s">
        <v>95</v>
      </c>
      <c r="D13" s="46">
        <v>0</v>
      </c>
      <c r="E13" s="46">
        <v>68</v>
      </c>
      <c r="G13" s="51" t="s">
        <v>95</v>
      </c>
      <c r="H13" s="48">
        <v>0</v>
      </c>
      <c r="I13" s="48">
        <v>214</v>
      </c>
      <c r="K13" s="51" t="s">
        <v>95</v>
      </c>
      <c r="L13" s="48">
        <f t="shared" si="0"/>
        <v>282</v>
      </c>
    </row>
    <row r="14" spans="3:13" ht="15.75" thickBot="1" x14ac:dyDescent="0.25">
      <c r="C14" s="45" t="s">
        <v>96</v>
      </c>
      <c r="D14" s="50">
        <v>4</v>
      </c>
      <c r="E14" s="50">
        <v>107</v>
      </c>
      <c r="G14" s="51" t="s">
        <v>96</v>
      </c>
      <c r="H14" s="52">
        <v>0</v>
      </c>
      <c r="I14" s="52">
        <v>11</v>
      </c>
      <c r="K14" s="51" t="s">
        <v>96</v>
      </c>
      <c r="L14" s="48">
        <f t="shared" si="0"/>
        <v>118</v>
      </c>
    </row>
    <row r="15" spans="3:13" ht="15.75" thickBot="1" x14ac:dyDescent="0.25">
      <c r="C15" s="45" t="s">
        <v>97</v>
      </c>
      <c r="D15" s="46">
        <v>0</v>
      </c>
      <c r="E15" s="46">
        <v>22</v>
      </c>
      <c r="G15" s="51" t="s">
        <v>97</v>
      </c>
      <c r="H15" s="48">
        <v>10</v>
      </c>
      <c r="I15" s="48">
        <v>150</v>
      </c>
      <c r="K15" s="51" t="s">
        <v>97</v>
      </c>
      <c r="L15" s="48">
        <f t="shared" si="0"/>
        <v>172</v>
      </c>
    </row>
    <row r="16" spans="3:13" ht="15.75" thickBot="1" x14ac:dyDescent="0.25">
      <c r="C16" s="45" t="s">
        <v>98</v>
      </c>
      <c r="D16" s="50">
        <v>0</v>
      </c>
      <c r="E16" s="50">
        <v>32</v>
      </c>
      <c r="G16" s="51" t="s">
        <v>98</v>
      </c>
      <c r="H16" s="52">
        <v>0</v>
      </c>
      <c r="I16" s="52">
        <v>73</v>
      </c>
      <c r="K16" s="51" t="s">
        <v>98</v>
      </c>
      <c r="L16" s="48">
        <f t="shared" si="0"/>
        <v>105</v>
      </c>
    </row>
    <row r="17" spans="3:12" ht="15.75" thickBot="1" x14ac:dyDescent="0.25">
      <c r="C17" s="45" t="s">
        <v>99</v>
      </c>
      <c r="D17" s="46">
        <v>8</v>
      </c>
      <c r="E17" s="46">
        <v>11</v>
      </c>
      <c r="G17" s="51" t="s">
        <v>99</v>
      </c>
      <c r="H17" s="48">
        <v>2</v>
      </c>
      <c r="I17" s="48">
        <v>3</v>
      </c>
      <c r="K17" s="51" t="s">
        <v>99</v>
      </c>
      <c r="L17" s="48">
        <f t="shared" si="0"/>
        <v>14</v>
      </c>
    </row>
    <row r="18" spans="3:12" ht="15.75" thickBot="1" x14ac:dyDescent="0.25">
      <c r="C18" s="45" t="s">
        <v>100</v>
      </c>
      <c r="D18" s="50">
        <v>0</v>
      </c>
      <c r="E18" s="50">
        <v>128</v>
      </c>
      <c r="G18" s="51" t="s">
        <v>100</v>
      </c>
      <c r="H18" s="52">
        <v>6</v>
      </c>
      <c r="I18" s="52">
        <v>260</v>
      </c>
      <c r="K18" s="51" t="s">
        <v>100</v>
      </c>
      <c r="L18" s="48">
        <f t="shared" si="0"/>
        <v>388</v>
      </c>
    </row>
    <row r="19" spans="3:12" ht="15.75" thickBot="1" x14ac:dyDescent="0.25">
      <c r="C19" s="45" t="s">
        <v>101</v>
      </c>
      <c r="D19" s="46">
        <v>3</v>
      </c>
      <c r="E19" s="46">
        <v>248</v>
      </c>
      <c r="G19" s="51" t="s">
        <v>101</v>
      </c>
      <c r="H19" s="48">
        <v>0</v>
      </c>
      <c r="I19" s="48">
        <v>0</v>
      </c>
      <c r="K19" s="51" t="s">
        <v>101</v>
      </c>
      <c r="L19" s="48">
        <f t="shared" si="0"/>
        <v>248</v>
      </c>
    </row>
    <row r="20" spans="3:12" ht="16.5" thickBot="1" x14ac:dyDescent="0.25">
      <c r="C20" s="45" t="s">
        <v>102</v>
      </c>
      <c r="D20" s="50">
        <v>17</v>
      </c>
      <c r="E20" s="50">
        <v>253</v>
      </c>
      <c r="G20" s="51" t="s">
        <v>102</v>
      </c>
      <c r="H20" s="52">
        <v>4</v>
      </c>
      <c r="I20" s="52">
        <v>234</v>
      </c>
      <c r="K20" s="51" t="s">
        <v>102</v>
      </c>
      <c r="L20" s="48">
        <f t="shared" si="0"/>
        <v>487</v>
      </c>
    </row>
    <row r="21" spans="3:12" ht="31.5" thickBot="1" x14ac:dyDescent="0.25">
      <c r="C21" s="45" t="s">
        <v>103</v>
      </c>
      <c r="D21" s="46">
        <v>0</v>
      </c>
      <c r="E21" s="46">
        <v>42</v>
      </c>
      <c r="G21" s="51" t="s">
        <v>103</v>
      </c>
      <c r="H21" s="48">
        <v>0</v>
      </c>
      <c r="I21" s="48">
        <v>62</v>
      </c>
      <c r="K21" s="51" t="s">
        <v>103</v>
      </c>
      <c r="L21" s="48">
        <f t="shared" si="0"/>
        <v>104</v>
      </c>
    </row>
    <row r="22" spans="3:12" ht="15.75" thickBot="1" x14ac:dyDescent="0.25">
      <c r="C22" s="45" t="s">
        <v>104</v>
      </c>
      <c r="D22" s="50">
        <v>0</v>
      </c>
      <c r="E22" s="50">
        <v>11</v>
      </c>
      <c r="G22" s="51" t="s">
        <v>104</v>
      </c>
      <c r="H22" s="52">
        <v>0</v>
      </c>
      <c r="I22" s="52">
        <v>24</v>
      </c>
      <c r="K22" s="51" t="s">
        <v>104</v>
      </c>
      <c r="L22" s="48">
        <f t="shared" si="0"/>
        <v>35</v>
      </c>
    </row>
    <row r="23" spans="3:12" ht="15.75" thickBot="1" x14ac:dyDescent="0.25">
      <c r="C23" s="45" t="s">
        <v>105</v>
      </c>
      <c r="D23" s="46">
        <v>0</v>
      </c>
      <c r="E23" s="46">
        <v>0</v>
      </c>
      <c r="G23" s="51" t="s">
        <v>105</v>
      </c>
      <c r="H23" s="48">
        <v>0</v>
      </c>
      <c r="I23" s="48">
        <v>0</v>
      </c>
      <c r="K23" s="51" t="s">
        <v>105</v>
      </c>
      <c r="L23" s="48">
        <f t="shared" si="0"/>
        <v>0</v>
      </c>
    </row>
    <row r="24" spans="3:12" ht="16.5" thickBot="1" x14ac:dyDescent="0.25">
      <c r="C24" s="45" t="s">
        <v>106</v>
      </c>
      <c r="D24" s="50">
        <v>0</v>
      </c>
      <c r="E24" s="50">
        <v>107</v>
      </c>
      <c r="G24" s="51" t="s">
        <v>106</v>
      </c>
      <c r="H24" s="52">
        <v>0</v>
      </c>
      <c r="I24" s="52">
        <v>123</v>
      </c>
      <c r="K24" s="51" t="s">
        <v>106</v>
      </c>
      <c r="L24" s="48">
        <f t="shared" si="0"/>
        <v>230</v>
      </c>
    </row>
    <row r="25" spans="3:12" ht="15.75" thickBot="1" x14ac:dyDescent="0.25">
      <c r="C25" s="45" t="s">
        <v>107</v>
      </c>
      <c r="D25" s="46">
        <v>0</v>
      </c>
      <c r="E25" s="46">
        <v>25</v>
      </c>
      <c r="G25" s="51" t="s">
        <v>107</v>
      </c>
      <c r="H25" s="48">
        <v>0</v>
      </c>
      <c r="I25" s="48">
        <v>91</v>
      </c>
      <c r="K25" s="51" t="s">
        <v>107</v>
      </c>
      <c r="L25" s="48">
        <f t="shared" si="0"/>
        <v>116</v>
      </c>
    </row>
    <row r="26" spans="3:12" ht="15.75" thickBot="1" x14ac:dyDescent="0.25">
      <c r="C26" s="45" t="s">
        <v>108</v>
      </c>
      <c r="D26" s="50">
        <v>0</v>
      </c>
      <c r="E26" s="50">
        <v>6</v>
      </c>
      <c r="G26" s="51" t="s">
        <v>108</v>
      </c>
      <c r="H26" s="52">
        <v>0</v>
      </c>
      <c r="I26" s="52">
        <v>300</v>
      </c>
      <c r="K26" s="51" t="s">
        <v>108</v>
      </c>
      <c r="L26" s="48">
        <f t="shared" si="0"/>
        <v>306</v>
      </c>
    </row>
    <row r="27" spans="3:12" ht="16.5" thickBot="1" x14ac:dyDescent="0.25">
      <c r="C27" s="45" t="s">
        <v>109</v>
      </c>
      <c r="D27" s="46">
        <v>0</v>
      </c>
      <c r="E27" s="46">
        <v>0</v>
      </c>
      <c r="G27" s="51" t="s">
        <v>109</v>
      </c>
      <c r="H27" s="48">
        <v>0</v>
      </c>
      <c r="I27" s="48">
        <v>0</v>
      </c>
      <c r="K27" s="51" t="s">
        <v>109</v>
      </c>
      <c r="L27" s="48">
        <f t="shared" si="0"/>
        <v>0</v>
      </c>
    </row>
    <row r="28" spans="3:12" ht="16.5" thickBot="1" x14ac:dyDescent="0.25">
      <c r="C28" s="45" t="s">
        <v>110</v>
      </c>
      <c r="D28" s="50">
        <v>0</v>
      </c>
      <c r="E28" s="50">
        <v>179</v>
      </c>
      <c r="G28" s="51" t="s">
        <v>110</v>
      </c>
      <c r="H28" s="52">
        <v>0</v>
      </c>
      <c r="I28" s="52">
        <v>147</v>
      </c>
      <c r="K28" s="51" t="s">
        <v>110</v>
      </c>
      <c r="L28" s="48">
        <f t="shared" si="0"/>
        <v>326</v>
      </c>
    </row>
    <row r="29" spans="3:12" ht="15.75" thickBot="1" x14ac:dyDescent="0.25">
      <c r="C29" s="45" t="s">
        <v>111</v>
      </c>
      <c r="D29" s="46">
        <v>0</v>
      </c>
      <c r="E29" s="46">
        <v>6</v>
      </c>
      <c r="G29" s="51" t="s">
        <v>111</v>
      </c>
      <c r="H29" s="48">
        <v>0</v>
      </c>
      <c r="I29" s="48">
        <v>0</v>
      </c>
      <c r="K29" s="51" t="s">
        <v>111</v>
      </c>
      <c r="L29" s="48">
        <f t="shared" si="0"/>
        <v>6</v>
      </c>
    </row>
    <row r="30" spans="3:12" ht="15.75" thickBot="1" x14ac:dyDescent="0.25">
      <c r="C30" s="45" t="s">
        <v>112</v>
      </c>
      <c r="D30" s="50">
        <v>1</v>
      </c>
      <c r="E30" s="50">
        <v>38</v>
      </c>
      <c r="G30" s="51" t="s">
        <v>112</v>
      </c>
      <c r="H30" s="52">
        <v>3</v>
      </c>
      <c r="I30" s="52">
        <v>188</v>
      </c>
      <c r="K30" s="51" t="s">
        <v>112</v>
      </c>
      <c r="L30" s="48">
        <f t="shared" si="0"/>
        <v>226</v>
      </c>
    </row>
    <row r="31" spans="3:12" ht="15.75" thickBot="1" x14ac:dyDescent="0.25">
      <c r="C31" s="45" t="s">
        <v>113</v>
      </c>
      <c r="D31" s="46">
        <v>0</v>
      </c>
      <c r="E31" s="46">
        <v>0</v>
      </c>
      <c r="G31" s="51" t="s">
        <v>113</v>
      </c>
      <c r="H31" s="48">
        <v>0</v>
      </c>
      <c r="I31" s="67"/>
      <c r="K31" s="51" t="s">
        <v>113</v>
      </c>
      <c r="L31" s="48">
        <f t="shared" si="0"/>
        <v>0</v>
      </c>
    </row>
    <row r="32" spans="3:12" ht="15.75" thickBot="1" x14ac:dyDescent="0.25">
      <c r="C32" s="45" t="s">
        <v>114</v>
      </c>
      <c r="D32" s="50">
        <v>0</v>
      </c>
      <c r="E32" s="50">
        <v>0</v>
      </c>
      <c r="G32" s="51" t="s">
        <v>114</v>
      </c>
      <c r="H32" s="52">
        <v>0</v>
      </c>
      <c r="I32" s="52">
        <v>0</v>
      </c>
      <c r="K32" s="51" t="s">
        <v>114</v>
      </c>
      <c r="L32" s="48">
        <f t="shared" si="0"/>
        <v>0</v>
      </c>
    </row>
    <row r="33" spans="3:12" ht="15.75" thickBot="1" x14ac:dyDescent="0.25">
      <c r="C33" s="45" t="s">
        <v>115</v>
      </c>
      <c r="D33" s="46">
        <v>0</v>
      </c>
      <c r="E33" s="46">
        <v>33</v>
      </c>
      <c r="G33" s="51" t="s">
        <v>115</v>
      </c>
      <c r="H33" s="48">
        <v>0</v>
      </c>
      <c r="I33" s="48">
        <v>12</v>
      </c>
      <c r="K33" s="51" t="s">
        <v>115</v>
      </c>
      <c r="L33" s="48">
        <f t="shared" si="0"/>
        <v>45</v>
      </c>
    </row>
    <row r="34" spans="3:12" ht="42" thickBot="1" x14ac:dyDescent="0.25">
      <c r="C34" s="45" t="s">
        <v>116</v>
      </c>
      <c r="D34" s="50">
        <v>0</v>
      </c>
      <c r="E34" s="50">
        <v>0</v>
      </c>
      <c r="G34" s="51" t="s">
        <v>116</v>
      </c>
      <c r="H34" s="52">
        <v>0</v>
      </c>
      <c r="I34" s="52">
        <v>0</v>
      </c>
      <c r="K34" s="51" t="s">
        <v>116</v>
      </c>
      <c r="L34" s="48">
        <f t="shared" si="0"/>
        <v>0</v>
      </c>
    </row>
    <row r="35" spans="3:12" ht="16.5" thickBot="1" x14ac:dyDescent="0.25">
      <c r="C35" s="45" t="s">
        <v>117</v>
      </c>
      <c r="D35" s="46">
        <v>0</v>
      </c>
      <c r="E35" s="46">
        <v>0</v>
      </c>
      <c r="G35" s="51" t="s">
        <v>117</v>
      </c>
      <c r="H35" s="48">
        <v>0</v>
      </c>
      <c r="I35" s="48">
        <v>61</v>
      </c>
      <c r="K35" s="51" t="s">
        <v>117</v>
      </c>
      <c r="L35" s="48">
        <f t="shared" si="0"/>
        <v>61</v>
      </c>
    </row>
    <row r="36" spans="3:12" ht="15.75" thickBot="1" x14ac:dyDescent="0.25">
      <c r="C36" s="45" t="s">
        <v>118</v>
      </c>
      <c r="D36" s="50">
        <v>0</v>
      </c>
      <c r="E36" s="50">
        <v>6</v>
      </c>
      <c r="G36" s="51" t="s">
        <v>118</v>
      </c>
      <c r="H36" s="52">
        <v>0</v>
      </c>
      <c r="I36" s="52">
        <v>17</v>
      </c>
      <c r="K36" s="51" t="s">
        <v>118</v>
      </c>
      <c r="L36" s="48">
        <f t="shared" si="0"/>
        <v>23</v>
      </c>
    </row>
    <row r="37" spans="3:12" ht="15.75" thickBot="1" x14ac:dyDescent="0.25">
      <c r="C37" s="118" t="s">
        <v>119</v>
      </c>
      <c r="D37" s="119"/>
      <c r="E37" s="120"/>
      <c r="G37" s="121" t="s">
        <v>119</v>
      </c>
      <c r="H37" s="122"/>
      <c r="I37" s="123"/>
    </row>
  </sheetData>
  <mergeCells count="5">
    <mergeCell ref="C2:E2"/>
    <mergeCell ref="G2:I2"/>
    <mergeCell ref="K2:M2"/>
    <mergeCell ref="C37:E37"/>
    <mergeCell ref="G37:I37"/>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I4:Q39"/>
  <sheetViews>
    <sheetView topLeftCell="G36" workbookViewId="0" xr3:uid="{85D5C41F-068E-5C55-9968-509E7C2A5619}">
      <selection activeCell="I12" sqref="I12:J12"/>
    </sheetView>
  </sheetViews>
  <sheetFormatPr defaultColWidth="10.97265625" defaultRowHeight="15" x14ac:dyDescent="0.2"/>
  <cols>
    <col min="9" max="9" width="26.140625" customWidth="1"/>
    <col min="15" max="15" width="25.6484375" customWidth="1"/>
  </cols>
  <sheetData>
    <row r="4" spans="9:17" x14ac:dyDescent="0.2">
      <c r="I4" t="s">
        <v>120</v>
      </c>
      <c r="O4" t="s">
        <v>121</v>
      </c>
    </row>
    <row r="6" spans="9:17" x14ac:dyDescent="0.2">
      <c r="I6" s="23" t="s">
        <v>122</v>
      </c>
      <c r="J6" s="23" t="s">
        <v>123</v>
      </c>
      <c r="K6" s="23" t="s">
        <v>124</v>
      </c>
      <c r="O6" s="23" t="s">
        <v>125</v>
      </c>
      <c r="P6" s="23" t="s">
        <v>123</v>
      </c>
      <c r="Q6" s="23" t="s">
        <v>124</v>
      </c>
    </row>
    <row r="7" spans="9:17" x14ac:dyDescent="0.2">
      <c r="I7" t="s">
        <v>85</v>
      </c>
      <c r="J7" s="60">
        <v>36265</v>
      </c>
      <c r="K7">
        <v>100</v>
      </c>
      <c r="O7" t="s">
        <v>126</v>
      </c>
      <c r="P7">
        <v>325</v>
      </c>
      <c r="Q7" s="61">
        <v>27.777777777777779</v>
      </c>
    </row>
    <row r="8" spans="9:17" x14ac:dyDescent="0.2">
      <c r="I8" s="63" t="s">
        <v>127</v>
      </c>
      <c r="J8" s="64">
        <v>5979</v>
      </c>
      <c r="K8">
        <v>16.489999999999998</v>
      </c>
      <c r="O8" t="s">
        <v>128</v>
      </c>
      <c r="P8">
        <v>207</v>
      </c>
      <c r="Q8" s="61">
        <v>17.692307692307693</v>
      </c>
    </row>
    <row r="9" spans="9:17" x14ac:dyDescent="0.2">
      <c r="I9" t="s">
        <v>129</v>
      </c>
      <c r="J9" s="60">
        <v>3874</v>
      </c>
      <c r="K9">
        <v>10.68</v>
      </c>
      <c r="O9" t="s">
        <v>130</v>
      </c>
      <c r="P9">
        <v>141</v>
      </c>
      <c r="Q9" s="61">
        <v>12.051282051282051</v>
      </c>
    </row>
    <row r="10" spans="9:17" x14ac:dyDescent="0.2">
      <c r="I10" s="63" t="s">
        <v>131</v>
      </c>
      <c r="J10" s="64">
        <v>3379</v>
      </c>
      <c r="K10">
        <v>9.32</v>
      </c>
      <c r="O10" t="s">
        <v>132</v>
      </c>
      <c r="P10">
        <v>54</v>
      </c>
      <c r="Q10" s="61">
        <v>4.6153846153846159</v>
      </c>
    </row>
    <row r="11" spans="9:17" x14ac:dyDescent="0.2">
      <c r="I11" t="s">
        <v>133</v>
      </c>
      <c r="J11" s="60">
        <v>3025</v>
      </c>
      <c r="K11">
        <v>8.34</v>
      </c>
      <c r="O11" t="s">
        <v>134</v>
      </c>
      <c r="P11">
        <v>53</v>
      </c>
      <c r="Q11" s="61">
        <v>4.5299145299145298</v>
      </c>
    </row>
    <row r="12" spans="9:17" x14ac:dyDescent="0.2">
      <c r="I12" s="63" t="s">
        <v>135</v>
      </c>
      <c r="J12" s="64">
        <v>2884</v>
      </c>
      <c r="K12">
        <v>7.95</v>
      </c>
      <c r="O12" t="s">
        <v>136</v>
      </c>
      <c r="P12">
        <v>36</v>
      </c>
      <c r="Q12" s="61">
        <v>3.0769230769230771</v>
      </c>
    </row>
    <row r="13" spans="9:17" x14ac:dyDescent="0.2">
      <c r="I13" t="s">
        <v>137</v>
      </c>
      <c r="J13" s="60">
        <v>2201</v>
      </c>
      <c r="K13">
        <v>6.07</v>
      </c>
      <c r="O13" t="s">
        <v>138</v>
      </c>
      <c r="P13">
        <v>35</v>
      </c>
      <c r="Q13" s="61">
        <v>2.9914529914529915</v>
      </c>
    </row>
    <row r="14" spans="9:17" x14ac:dyDescent="0.2">
      <c r="I14" t="s">
        <v>139</v>
      </c>
      <c r="J14" s="60">
        <v>2146</v>
      </c>
      <c r="K14">
        <v>5.92</v>
      </c>
      <c r="O14" t="s">
        <v>140</v>
      </c>
      <c r="P14">
        <v>33</v>
      </c>
      <c r="Q14" s="61">
        <v>2.8205128205128207</v>
      </c>
    </row>
    <row r="15" spans="9:17" x14ac:dyDescent="0.2">
      <c r="I15" t="s">
        <v>141</v>
      </c>
      <c r="J15" s="60">
        <v>2086</v>
      </c>
      <c r="K15">
        <v>5.75</v>
      </c>
      <c r="O15" t="s">
        <v>142</v>
      </c>
      <c r="P15">
        <v>28</v>
      </c>
      <c r="Q15" s="61">
        <v>2.3931623931623935</v>
      </c>
    </row>
    <row r="16" spans="9:17" x14ac:dyDescent="0.2">
      <c r="I16" t="s">
        <v>143</v>
      </c>
      <c r="J16" s="60">
        <v>1778</v>
      </c>
      <c r="K16">
        <v>4.9000000000000004</v>
      </c>
      <c r="O16" t="s">
        <v>144</v>
      </c>
      <c r="P16">
        <v>26</v>
      </c>
      <c r="Q16" s="61">
        <v>2.2222222222222223</v>
      </c>
    </row>
    <row r="17" spans="9:17" x14ac:dyDescent="0.2">
      <c r="I17" t="s">
        <v>145</v>
      </c>
      <c r="J17" s="60">
        <v>1502</v>
      </c>
      <c r="K17">
        <v>4.1399999999999997</v>
      </c>
      <c r="O17" t="s">
        <v>146</v>
      </c>
      <c r="P17">
        <v>26</v>
      </c>
      <c r="Q17" s="61">
        <v>2.2222222222222223</v>
      </c>
    </row>
    <row r="18" spans="9:17" x14ac:dyDescent="0.2">
      <c r="I18" t="s">
        <v>147</v>
      </c>
      <c r="J18" s="60">
        <v>1204</v>
      </c>
      <c r="K18">
        <v>3.32</v>
      </c>
      <c r="O18" t="s">
        <v>148</v>
      </c>
      <c r="P18">
        <v>26</v>
      </c>
      <c r="Q18" s="61">
        <v>2.2222222222222223</v>
      </c>
    </row>
    <row r="19" spans="9:17" x14ac:dyDescent="0.2">
      <c r="I19" t="s">
        <v>149</v>
      </c>
      <c r="J19" s="60">
        <v>1012</v>
      </c>
      <c r="K19">
        <v>2.79</v>
      </c>
      <c r="O19" t="s">
        <v>150</v>
      </c>
      <c r="P19">
        <v>25</v>
      </c>
      <c r="Q19" s="61">
        <v>2.1367521367521367</v>
      </c>
    </row>
    <row r="20" spans="9:17" x14ac:dyDescent="0.2">
      <c r="I20" t="s">
        <v>151</v>
      </c>
      <c r="J20">
        <v>742</v>
      </c>
      <c r="K20">
        <v>2.0499999999999998</v>
      </c>
      <c r="O20" t="s">
        <v>152</v>
      </c>
      <c r="P20">
        <v>24</v>
      </c>
      <c r="Q20" s="61">
        <v>2.0512820512820511</v>
      </c>
    </row>
    <row r="21" spans="9:17" x14ac:dyDescent="0.2">
      <c r="I21" t="s">
        <v>153</v>
      </c>
      <c r="J21">
        <v>615</v>
      </c>
      <c r="K21">
        <v>1.7</v>
      </c>
      <c r="O21" t="s">
        <v>154</v>
      </c>
      <c r="P21">
        <v>19</v>
      </c>
      <c r="Q21" s="61">
        <v>1.6239316239316242</v>
      </c>
    </row>
    <row r="22" spans="9:17" x14ac:dyDescent="0.2">
      <c r="I22" t="s">
        <v>155</v>
      </c>
      <c r="J22">
        <v>590</v>
      </c>
      <c r="K22">
        <v>1.63</v>
      </c>
      <c r="O22" t="s">
        <v>156</v>
      </c>
      <c r="P22">
        <v>18</v>
      </c>
      <c r="Q22" s="61">
        <v>1.5384615384615385</v>
      </c>
    </row>
    <row r="23" spans="9:17" x14ac:dyDescent="0.2">
      <c r="I23" t="s">
        <v>157</v>
      </c>
      <c r="J23">
        <v>514</v>
      </c>
      <c r="K23">
        <v>1.42</v>
      </c>
      <c r="O23" t="s">
        <v>158</v>
      </c>
      <c r="P23">
        <v>15</v>
      </c>
      <c r="Q23" s="61">
        <v>1.2820512820512819</v>
      </c>
    </row>
    <row r="24" spans="9:17" x14ac:dyDescent="0.2">
      <c r="I24" t="s">
        <v>159</v>
      </c>
      <c r="J24">
        <v>510</v>
      </c>
      <c r="K24">
        <v>1.41</v>
      </c>
      <c r="O24" t="s">
        <v>160</v>
      </c>
      <c r="P24">
        <v>10</v>
      </c>
      <c r="Q24" s="61">
        <v>0.85470085470085477</v>
      </c>
    </row>
    <row r="25" spans="9:17" x14ac:dyDescent="0.2">
      <c r="I25" t="s">
        <v>161</v>
      </c>
      <c r="J25">
        <v>406</v>
      </c>
      <c r="K25">
        <v>1.1200000000000001</v>
      </c>
      <c r="O25" t="s">
        <v>162</v>
      </c>
      <c r="P25">
        <v>9</v>
      </c>
      <c r="Q25" s="61">
        <v>0.76923076923076927</v>
      </c>
    </row>
    <row r="26" spans="9:17" x14ac:dyDescent="0.2">
      <c r="I26" t="s">
        <v>163</v>
      </c>
      <c r="J26">
        <v>361</v>
      </c>
      <c r="K26">
        <v>1</v>
      </c>
      <c r="O26" t="s">
        <v>164</v>
      </c>
      <c r="P26">
        <v>9</v>
      </c>
      <c r="Q26" s="61">
        <v>0.76923076923076927</v>
      </c>
    </row>
    <row r="27" spans="9:17" x14ac:dyDescent="0.2">
      <c r="I27" t="s">
        <v>165</v>
      </c>
      <c r="J27">
        <v>240</v>
      </c>
      <c r="K27">
        <v>0.66</v>
      </c>
      <c r="O27" t="s">
        <v>166</v>
      </c>
      <c r="P27">
        <v>8</v>
      </c>
      <c r="Q27" s="61">
        <v>0.68376068376068377</v>
      </c>
    </row>
    <row r="28" spans="9:17" x14ac:dyDescent="0.2">
      <c r="I28" t="s">
        <v>167</v>
      </c>
      <c r="J28">
        <v>221</v>
      </c>
      <c r="K28">
        <v>0.61</v>
      </c>
      <c r="O28" t="s">
        <v>168</v>
      </c>
      <c r="P28">
        <v>7</v>
      </c>
      <c r="Q28" s="61">
        <v>0.59829059829059839</v>
      </c>
    </row>
    <row r="29" spans="9:17" x14ac:dyDescent="0.2">
      <c r="I29" t="s">
        <v>169</v>
      </c>
      <c r="J29">
        <v>202</v>
      </c>
      <c r="K29">
        <v>0.56000000000000005</v>
      </c>
      <c r="O29" t="s">
        <v>170</v>
      </c>
      <c r="P29">
        <v>6</v>
      </c>
      <c r="Q29" s="61">
        <v>0.51282051282051277</v>
      </c>
    </row>
    <row r="30" spans="9:17" x14ac:dyDescent="0.2">
      <c r="I30" t="s">
        <v>171</v>
      </c>
      <c r="J30">
        <v>175</v>
      </c>
      <c r="K30">
        <v>0.48</v>
      </c>
      <c r="O30" t="s">
        <v>172</v>
      </c>
      <c r="P30">
        <v>5</v>
      </c>
      <c r="Q30" s="61">
        <v>0.42735042735042739</v>
      </c>
    </row>
    <row r="31" spans="9:17" x14ac:dyDescent="0.2">
      <c r="I31" t="s">
        <v>173</v>
      </c>
      <c r="J31">
        <v>144</v>
      </c>
      <c r="K31">
        <v>0.4</v>
      </c>
      <c r="O31" t="s">
        <v>174</v>
      </c>
      <c r="P31">
        <v>4</v>
      </c>
      <c r="Q31" s="61">
        <v>0.34188034188034189</v>
      </c>
    </row>
    <row r="32" spans="9:17" x14ac:dyDescent="0.2">
      <c r="I32" t="s">
        <v>175</v>
      </c>
      <c r="J32">
        <v>107</v>
      </c>
      <c r="K32">
        <v>0.3</v>
      </c>
      <c r="O32" t="s">
        <v>176</v>
      </c>
      <c r="P32">
        <v>4</v>
      </c>
      <c r="Q32" s="61">
        <v>0.34188034188034189</v>
      </c>
    </row>
    <row r="33" spans="9:17" x14ac:dyDescent="0.2">
      <c r="I33" t="s">
        <v>177</v>
      </c>
      <c r="J33">
        <v>98</v>
      </c>
      <c r="K33">
        <v>0.27</v>
      </c>
      <c r="O33" t="s">
        <v>178</v>
      </c>
      <c r="P33">
        <v>4</v>
      </c>
      <c r="Q33" s="61">
        <v>0.34188034188034189</v>
      </c>
    </row>
    <row r="34" spans="9:17" x14ac:dyDescent="0.2">
      <c r="I34" t="s">
        <v>179</v>
      </c>
      <c r="J34">
        <v>64</v>
      </c>
      <c r="K34">
        <v>0.18</v>
      </c>
      <c r="O34" t="s">
        <v>180</v>
      </c>
      <c r="P34">
        <v>3</v>
      </c>
      <c r="Q34" s="61">
        <v>0.25641025641025639</v>
      </c>
    </row>
    <row r="35" spans="9:17" x14ac:dyDescent="0.2">
      <c r="I35" t="s">
        <v>181</v>
      </c>
      <c r="J35">
        <v>60</v>
      </c>
      <c r="K35">
        <v>0.17</v>
      </c>
      <c r="O35" t="s">
        <v>182</v>
      </c>
      <c r="P35">
        <v>3</v>
      </c>
      <c r="Q35" s="61">
        <v>0.25641025641025639</v>
      </c>
    </row>
    <row r="36" spans="9:17" x14ac:dyDescent="0.2">
      <c r="I36" t="s">
        <v>183</v>
      </c>
      <c r="J36">
        <v>53</v>
      </c>
      <c r="K36">
        <v>0.15</v>
      </c>
      <c r="O36" t="s">
        <v>184</v>
      </c>
      <c r="P36">
        <v>3</v>
      </c>
      <c r="Q36" s="61">
        <v>0.25641025641025639</v>
      </c>
    </row>
    <row r="37" spans="9:17" x14ac:dyDescent="0.2">
      <c r="I37" t="s">
        <v>185</v>
      </c>
      <c r="J37">
        <v>38</v>
      </c>
      <c r="K37">
        <v>0.1</v>
      </c>
      <c r="O37" t="s">
        <v>186</v>
      </c>
      <c r="P37">
        <v>2</v>
      </c>
      <c r="Q37" s="61">
        <v>0.17094017094017094</v>
      </c>
    </row>
    <row r="38" spans="9:17" x14ac:dyDescent="0.2">
      <c r="I38" t="s">
        <v>187</v>
      </c>
      <c r="J38">
        <v>34</v>
      </c>
      <c r="K38">
        <v>0.09</v>
      </c>
      <c r="O38" t="s">
        <v>188</v>
      </c>
      <c r="P38">
        <v>1</v>
      </c>
      <c r="Q38" s="61">
        <v>8.5470085470085472E-2</v>
      </c>
    </row>
    <row r="39" spans="9:17" x14ac:dyDescent="0.2">
      <c r="I39" t="s">
        <v>189</v>
      </c>
      <c r="J39">
        <v>21</v>
      </c>
      <c r="K39">
        <v>0.06</v>
      </c>
      <c r="O39" t="s">
        <v>190</v>
      </c>
      <c r="P39">
        <v>1</v>
      </c>
      <c r="Q39" s="61">
        <v>8.5470085470085472E-2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13</vt:i4>
      </vt:variant>
    </vt:vector>
  </HeadingPairs>
  <TitlesOfParts>
    <vt:vector size="13" baseType="lpstr">
      <vt:lpstr>Portada</vt:lpstr>
      <vt:lpstr>Instrucciones</vt:lpstr>
      <vt:lpstr>Búsqueda</vt:lpstr>
      <vt:lpstr>Otros gastos (Búsqueda)</vt:lpstr>
      <vt:lpstr>Desapariciones</vt:lpstr>
      <vt:lpstr>Otros gastos (Desapariciones)</vt:lpstr>
      <vt:lpstr>Tortura</vt:lpstr>
      <vt:lpstr>Estadísticas Tortura</vt:lpstr>
      <vt:lpstr>Estadísticas Desaparecidos</vt:lpstr>
      <vt:lpstr>Costos Personal</vt:lpstr>
      <vt:lpstr>Otros gastos (Tortura)</vt:lpstr>
      <vt:lpstr>ID Cadáveres</vt:lpstr>
      <vt:lpstr>Otros gastos (Cadáveres)</vt:lpstr>
    </vt:vector>
  </TitlesOfParts>
  <Manager/>
  <Company>EAC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Elsy Cortes</dc:creator>
  <cp:keywords/>
  <dc:description/>
  <cp:lastModifiedBy>Jaime López Aranda Trewartha</cp:lastModifiedBy>
  <cp:revision/>
  <dcterms:created xsi:type="dcterms:W3CDTF">2018-10-10T00:38:12Z</dcterms:created>
  <dcterms:modified xsi:type="dcterms:W3CDTF">2018-12-11T23:32:39Z</dcterms:modified>
  <cp:category/>
  <cp:contentStatus/>
</cp:coreProperties>
</file>